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430"/>
  <workbookPr/>
  <mc:AlternateContent xmlns:mc="http://schemas.openxmlformats.org/markup-compatibility/2006">
    <mc:Choice Requires="x15">
      <x15ac:absPath xmlns:x15ac="http://schemas.microsoft.com/office/spreadsheetml/2010/11/ac" url="C:\Users\User\OneDrive - The University of Melbourne\Documents\research-projects\ITB-Deakin-2020-21\Data\"/>
    </mc:Choice>
  </mc:AlternateContent>
  <xr:revisionPtr revIDLastSave="0" documentId="13_ncr:1_{2F9892BF-2AC6-4FDE-B28B-DD9B797EBAFF}" xr6:coauthVersionLast="47" xr6:coauthVersionMax="47" xr10:uidLastSave="{00000000-0000-0000-0000-000000000000}"/>
  <bookViews>
    <workbookView xWindow="9000" yWindow="420" windowWidth="21840" windowHeight="19245" xr2:uid="{00000000-000D-0000-FFFF-FFFF00000000}"/>
  </bookViews>
  <sheets>
    <sheet name="Data" sheetId="26" r:id="rId1"/>
    <sheet name="Workforce" sheetId="36" r:id="rId2"/>
    <sheet name="Asal Daerah Pekerja" sheetId="8" r:id="rId3"/>
    <sheet name="Pergerakan" sheetId="13" state="hidden" r:id="rId4"/>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U28" i="36" l="1"/>
  <c r="T28" i="36"/>
  <c r="S28" i="36"/>
  <c r="R28" i="36"/>
  <c r="V28" i="36"/>
  <c r="W28" i="36"/>
  <c r="R585" i="26" l="1"/>
  <c r="Q585" i="26"/>
  <c r="P585" i="26"/>
  <c r="O585" i="26"/>
  <c r="N572" i="26"/>
  <c r="N583" i="26"/>
  <c r="N582" i="26"/>
  <c r="N578" i="26"/>
  <c r="N573" i="26"/>
  <c r="N565" i="26"/>
  <c r="N577" i="26"/>
  <c r="N571" i="26"/>
  <c r="N580" i="26"/>
  <c r="N576" i="26"/>
  <c r="N581" i="26"/>
  <c r="N569" i="26"/>
  <c r="N574" i="26"/>
  <c r="N566" i="26"/>
  <c r="N579" i="26"/>
  <c r="N568" i="26"/>
  <c r="N564" i="26"/>
  <c r="N585" i="26" s="1"/>
  <c r="N570" i="26"/>
  <c r="N575" i="26"/>
  <c r="N567" i="26"/>
  <c r="AC557" i="26"/>
  <c r="AF563" i="26"/>
  <c r="AF575" i="26" s="1"/>
  <c r="AE563" i="26"/>
  <c r="AD563" i="26"/>
  <c r="AC563" i="26"/>
  <c r="AF562" i="26"/>
  <c r="AF574" i="26" s="1"/>
  <c r="AE562" i="26"/>
  <c r="AD562" i="26"/>
  <c r="AC562" i="26"/>
  <c r="AF561" i="26"/>
  <c r="AF573" i="26" s="1"/>
  <c r="AE561" i="26"/>
  <c r="AD561" i="26"/>
  <c r="AC561" i="26"/>
  <c r="AF559" i="26"/>
  <c r="AF571" i="26" s="1"/>
  <c r="AE559" i="26"/>
  <c r="AD559" i="26"/>
  <c r="AC559" i="26"/>
  <c r="AF558" i="26"/>
  <c r="AF570" i="26" s="1"/>
  <c r="AE558" i="26"/>
  <c r="AD558" i="26"/>
  <c r="AC558" i="26"/>
  <c r="AF557" i="26"/>
  <c r="AF555" i="26" s="1"/>
  <c r="AF567" i="26" s="1"/>
  <c r="AE557" i="26"/>
  <c r="AD557" i="26"/>
  <c r="AF343" i="26"/>
  <c r="AE343" i="26"/>
  <c r="AD343" i="26"/>
  <c r="AC343" i="26"/>
  <c r="AB343" i="26" s="1"/>
  <c r="AF342" i="26"/>
  <c r="AE342" i="26"/>
  <c r="AD342" i="26"/>
  <c r="AC342" i="26"/>
  <c r="AB342" i="26" s="1"/>
  <c r="AF341" i="26"/>
  <c r="AE341" i="26"/>
  <c r="AD341" i="26"/>
  <c r="AC341" i="26"/>
  <c r="AB337" i="26"/>
  <c r="AF339" i="26"/>
  <c r="AE339" i="26"/>
  <c r="AD339" i="26"/>
  <c r="AC339" i="26"/>
  <c r="AB339" i="26" s="1"/>
  <c r="AF338" i="26"/>
  <c r="AE338" i="26"/>
  <c r="AD338" i="26"/>
  <c r="AC338" i="26"/>
  <c r="AB338" i="26" s="1"/>
  <c r="AF337" i="26"/>
  <c r="AF336" i="26" s="1"/>
  <c r="AE337" i="26"/>
  <c r="AE336" i="26" s="1"/>
  <c r="AD337" i="26"/>
  <c r="AD336" i="26" s="1"/>
  <c r="AC337" i="26"/>
  <c r="AC336" i="26" s="1"/>
  <c r="AE312" i="26"/>
  <c r="AD512" i="26"/>
  <c r="AD511" i="26"/>
  <c r="AD510" i="26"/>
  <c r="AD514" i="26" s="1"/>
  <c r="AJ324" i="26"/>
  <c r="AB497" i="26"/>
  <c r="AA497" i="26"/>
  <c r="Z497" i="26"/>
  <c r="Y497" i="26"/>
  <c r="AB496" i="26"/>
  <c r="AA496" i="26"/>
  <c r="Z496" i="26"/>
  <c r="Y496" i="26"/>
  <c r="AB493" i="26"/>
  <c r="AA493" i="26"/>
  <c r="Z493" i="26"/>
  <c r="Y493" i="26"/>
  <c r="AB492" i="26"/>
  <c r="AA492" i="26"/>
  <c r="Z492" i="26"/>
  <c r="Y492" i="26"/>
  <c r="X492" i="26"/>
  <c r="X489" i="26"/>
  <c r="X497" i="26" s="1"/>
  <c r="X488" i="26"/>
  <c r="X496" i="26" s="1"/>
  <c r="X485" i="26"/>
  <c r="X493" i="26" s="1"/>
  <c r="X484" i="26"/>
  <c r="BO405" i="26"/>
  <c r="BO411" i="26"/>
  <c r="BO424" i="26" s="1"/>
  <c r="BA405" i="26"/>
  <c r="BA393" i="26"/>
  <c r="BB393" i="26"/>
  <c r="BK445" i="26"/>
  <c r="BK486" i="26" s="1"/>
  <c r="AC547" i="26"/>
  <c r="AB547" i="26"/>
  <c r="AA547" i="26"/>
  <c r="Z547" i="26"/>
  <c r="Y547" i="26"/>
  <c r="X547" i="26"/>
  <c r="W547" i="26"/>
  <c r="AB410" i="26"/>
  <c r="AD408" i="26"/>
  <c r="AC408" i="26"/>
  <c r="AB408" i="26"/>
  <c r="AA408" i="26"/>
  <c r="Z408" i="26"/>
  <c r="Y408" i="26"/>
  <c r="X408" i="26"/>
  <c r="W408" i="26"/>
  <c r="AD407" i="26"/>
  <c r="AC407" i="26"/>
  <c r="AB407" i="26"/>
  <c r="AA407" i="26"/>
  <c r="Z407" i="26"/>
  <c r="Y407" i="26"/>
  <c r="X407" i="26"/>
  <c r="W407" i="26"/>
  <c r="AD406" i="26"/>
  <c r="AC406" i="26"/>
  <c r="AB406" i="26"/>
  <c r="AA406" i="26"/>
  <c r="Z406" i="26"/>
  <c r="Y406" i="26"/>
  <c r="X406" i="26"/>
  <c r="W406" i="26"/>
  <c r="AD405" i="26"/>
  <c r="AC405" i="26"/>
  <c r="AB405" i="26"/>
  <c r="AA405" i="26"/>
  <c r="Z405" i="26"/>
  <c r="Y405" i="26"/>
  <c r="X405" i="26"/>
  <c r="W405" i="26"/>
  <c r="AD404" i="26"/>
  <c r="AC404" i="26"/>
  <c r="AB404" i="26"/>
  <c r="AA404" i="26"/>
  <c r="Z404" i="26"/>
  <c r="Y404" i="26"/>
  <c r="X404" i="26"/>
  <c r="W404" i="26"/>
  <c r="AD403" i="26"/>
  <c r="AC403" i="26"/>
  <c r="AB403" i="26"/>
  <c r="AA403" i="26"/>
  <c r="Z403" i="26"/>
  <c r="Y403" i="26"/>
  <c r="X403" i="26"/>
  <c r="W403" i="26"/>
  <c r="AD402" i="26"/>
  <c r="AC402" i="26"/>
  <c r="AB402" i="26"/>
  <c r="AA402" i="26"/>
  <c r="Z402" i="26"/>
  <c r="Y402" i="26"/>
  <c r="X402" i="26"/>
  <c r="W402" i="26"/>
  <c r="AD401" i="26"/>
  <c r="AC401" i="26"/>
  <c r="AB401" i="26"/>
  <c r="AA401" i="26"/>
  <c r="Z401" i="26"/>
  <c r="Y401" i="26"/>
  <c r="X401" i="26"/>
  <c r="W401" i="26"/>
  <c r="AD400" i="26"/>
  <c r="AC400" i="26"/>
  <c r="AB400" i="26"/>
  <c r="AA400" i="26"/>
  <c r="Z400" i="26"/>
  <c r="Y400" i="26"/>
  <c r="X400" i="26"/>
  <c r="W400" i="26"/>
  <c r="AD399" i="26"/>
  <c r="AC399" i="26"/>
  <c r="AB399" i="26"/>
  <c r="AA399" i="26"/>
  <c r="Z399" i="26"/>
  <c r="Y399" i="26"/>
  <c r="X399" i="26"/>
  <c r="W399" i="26"/>
  <c r="AD398" i="26"/>
  <c r="AC398" i="26"/>
  <c r="AB398" i="26"/>
  <c r="AA398" i="26"/>
  <c r="Z398" i="26"/>
  <c r="Y398" i="26"/>
  <c r="X398" i="26"/>
  <c r="W398" i="26"/>
  <c r="AD397" i="26"/>
  <c r="AC397" i="26"/>
  <c r="AB397" i="26"/>
  <c r="AA397" i="26"/>
  <c r="Z397" i="26"/>
  <c r="Y397" i="26"/>
  <c r="X397" i="26"/>
  <c r="W397" i="26"/>
  <c r="AD396" i="26"/>
  <c r="AC396" i="26"/>
  <c r="AB396" i="26"/>
  <c r="AA396" i="26"/>
  <c r="Z396" i="26"/>
  <c r="Y396" i="26"/>
  <c r="X396" i="26"/>
  <c r="W396" i="26"/>
  <c r="AD395" i="26"/>
  <c r="AC395" i="26"/>
  <c r="AB395" i="26"/>
  <c r="AA395" i="26"/>
  <c r="Z395" i="26"/>
  <c r="Y395" i="26"/>
  <c r="X395" i="26"/>
  <c r="W395" i="26"/>
  <c r="AD394" i="26"/>
  <c r="AC394" i="26"/>
  <c r="AB394" i="26"/>
  <c r="AA394" i="26"/>
  <c r="Z394" i="26"/>
  <c r="Y394" i="26"/>
  <c r="X394" i="26"/>
  <c r="W394" i="26"/>
  <c r="AD393" i="26"/>
  <c r="AC393" i="26"/>
  <c r="AB393" i="26"/>
  <c r="AA393" i="26"/>
  <c r="Z393" i="26"/>
  <c r="Y393" i="26"/>
  <c r="X393" i="26"/>
  <c r="W393" i="26"/>
  <c r="AD392" i="26"/>
  <c r="AC392" i="26"/>
  <c r="AB392" i="26"/>
  <c r="AA392" i="26"/>
  <c r="Z392" i="26"/>
  <c r="Y392" i="26"/>
  <c r="X392" i="26"/>
  <c r="W392" i="26"/>
  <c r="AD391" i="26"/>
  <c r="AC391" i="26"/>
  <c r="AB391" i="26"/>
  <c r="AA391" i="26"/>
  <c r="Z391" i="26"/>
  <c r="Y391" i="26"/>
  <c r="X391" i="26"/>
  <c r="W391" i="26"/>
  <c r="AD390" i="26"/>
  <c r="AD410" i="26" s="1"/>
  <c r="AC390" i="26"/>
  <c r="AC410" i="26" s="1"/>
  <c r="AB390" i="26"/>
  <c r="AA390" i="26"/>
  <c r="AA410" i="26" s="1"/>
  <c r="Z390" i="26"/>
  <c r="Z410" i="26" s="1"/>
  <c r="Y390" i="26"/>
  <c r="Y410" i="26" s="1"/>
  <c r="X390" i="26"/>
  <c r="X410" i="26" s="1"/>
  <c r="W390" i="26"/>
  <c r="W410" i="26" s="1"/>
  <c r="U390" i="26"/>
  <c r="U408" i="26"/>
  <c r="U407" i="26"/>
  <c r="U406" i="26"/>
  <c r="U405" i="26"/>
  <c r="U404" i="26"/>
  <c r="U403" i="26"/>
  <c r="U402" i="26"/>
  <c r="U401" i="26"/>
  <c r="U400" i="26"/>
  <c r="U399" i="26"/>
  <c r="U398" i="26"/>
  <c r="U397" i="26"/>
  <c r="U396" i="26"/>
  <c r="U395" i="26"/>
  <c r="U394" i="26"/>
  <c r="U393" i="26"/>
  <c r="U392" i="26"/>
  <c r="U391" i="26"/>
  <c r="W572" i="26"/>
  <c r="W573" i="26"/>
  <c r="W574" i="26"/>
  <c r="W575" i="26"/>
  <c r="W576" i="26"/>
  <c r="W577" i="26"/>
  <c r="U577" i="26" s="1"/>
  <c r="W578" i="26"/>
  <c r="U578" i="26" s="1"/>
  <c r="W579" i="26"/>
  <c r="W580" i="26"/>
  <c r="U580" i="26" s="1"/>
  <c r="W581" i="26"/>
  <c r="W582" i="26"/>
  <c r="W583" i="26"/>
  <c r="U581" i="26" s="1"/>
  <c r="W584" i="26"/>
  <c r="W585" i="26"/>
  <c r="U583" i="26" s="1"/>
  <c r="W586" i="26"/>
  <c r="U584" i="26" s="1"/>
  <c r="W587" i="26"/>
  <c r="W588" i="26"/>
  <c r="W589" i="26"/>
  <c r="W590" i="26"/>
  <c r="W591" i="26"/>
  <c r="W592" i="26"/>
  <c r="U588" i="26" s="1"/>
  <c r="W593" i="26"/>
  <c r="W594" i="26"/>
  <c r="W595" i="26"/>
  <c r="W596" i="26"/>
  <c r="W597" i="26"/>
  <c r="W598" i="26"/>
  <c r="W599" i="26"/>
  <c r="W600" i="26"/>
  <c r="W601" i="26"/>
  <c r="W602" i="26"/>
  <c r="W603" i="26"/>
  <c r="W604" i="26"/>
  <c r="U589" i="26" s="1"/>
  <c r="W605" i="26"/>
  <c r="W606" i="26"/>
  <c r="W607" i="26"/>
  <c r="W608" i="26"/>
  <c r="W609" i="26"/>
  <c r="W610" i="26"/>
  <c r="W611" i="26"/>
  <c r="W612" i="26"/>
  <c r="W613" i="26"/>
  <c r="W614" i="26"/>
  <c r="W615" i="26"/>
  <c r="W616" i="26"/>
  <c r="W617" i="26"/>
  <c r="W618" i="26"/>
  <c r="W619" i="26"/>
  <c r="W620" i="26"/>
  <c r="W621" i="26"/>
  <c r="U587" i="26"/>
  <c r="U582" i="26"/>
  <c r="U579" i="26"/>
  <c r="U575" i="26"/>
  <c r="U574" i="26"/>
  <c r="P298" i="26" a="1"/>
  <c r="P298" i="26" s="1"/>
  <c r="P317" i="26" a="1"/>
  <c r="P317" i="26" s="1"/>
  <c r="P316" i="26" a="1"/>
  <c r="P316" i="26" s="1"/>
  <c r="P315" i="26" a="1"/>
  <c r="P315" i="26" s="1"/>
  <c r="P314" i="26" a="1"/>
  <c r="P314" i="26" s="1"/>
  <c r="P313" i="26" a="1"/>
  <c r="P313" i="26" s="1"/>
  <c r="P312" i="26" a="1"/>
  <c r="P312" i="26" s="1"/>
  <c r="P311" i="26" a="1"/>
  <c r="P311" i="26" s="1"/>
  <c r="P310" i="26" a="1"/>
  <c r="P310" i="26" s="1"/>
  <c r="P309" i="26" a="1"/>
  <c r="P309" i="26" s="1"/>
  <c r="P308" i="26" a="1"/>
  <c r="P308" i="26" s="1"/>
  <c r="P307" i="26" a="1"/>
  <c r="P307" i="26" s="1"/>
  <c r="P306" i="26" a="1"/>
  <c r="P306" i="26" s="1"/>
  <c r="P305" i="26" a="1"/>
  <c r="P305" i="26" s="1"/>
  <c r="P304" i="26" a="1"/>
  <c r="P304" i="26" s="1"/>
  <c r="P303" i="26" a="1"/>
  <c r="P303" i="26" s="1"/>
  <c r="P302" i="26" a="1"/>
  <c r="P302" i="26" s="1"/>
  <c r="P301" i="26" a="1"/>
  <c r="P301" i="26" s="1"/>
  <c r="P300" i="26" a="1"/>
  <c r="P300" i="26" s="1"/>
  <c r="P299" i="26" a="1"/>
  <c r="P299" i="26" s="1"/>
  <c r="AY491" i="26"/>
  <c r="AX491" i="26"/>
  <c r="AW491" i="26"/>
  <c r="AV491" i="26"/>
  <c r="AY490" i="26"/>
  <c r="AY570" i="26" s="1"/>
  <c r="AX490" i="26"/>
  <c r="AX570" i="26" s="1"/>
  <c r="AW490" i="26"/>
  <c r="AW570" i="26" s="1"/>
  <c r="AV490" i="26"/>
  <c r="AV570" i="26" s="1"/>
  <c r="AY489" i="26"/>
  <c r="AY569" i="26" s="1"/>
  <c r="AX489" i="26"/>
  <c r="AX569" i="26" s="1"/>
  <c r="AW489" i="26"/>
  <c r="AW569" i="26" s="1"/>
  <c r="AV489" i="26"/>
  <c r="AV569" i="26" s="1"/>
  <c r="AY488" i="26"/>
  <c r="AY568" i="26" s="1"/>
  <c r="AX488" i="26"/>
  <c r="AX568" i="26" s="1"/>
  <c r="AW488" i="26"/>
  <c r="AW568" i="26" s="1"/>
  <c r="AV488" i="26"/>
  <c r="AV568" i="26" s="1"/>
  <c r="AY487" i="26"/>
  <c r="AY567" i="26" s="1"/>
  <c r="AX487" i="26"/>
  <c r="AX567" i="26" s="1"/>
  <c r="AW487" i="26"/>
  <c r="AW567" i="26" s="1"/>
  <c r="AV487" i="26"/>
  <c r="AV567" i="26" s="1"/>
  <c r="AU491" i="26"/>
  <c r="AU490" i="26"/>
  <c r="AU570" i="26" s="1"/>
  <c r="AU489" i="26"/>
  <c r="AU569" i="26" s="1"/>
  <c r="AU488" i="26"/>
  <c r="AU568" i="26" s="1"/>
  <c r="AU487" i="26"/>
  <c r="AU567" i="26" s="1"/>
  <c r="AY485" i="26"/>
  <c r="AX485" i="26"/>
  <c r="AW485" i="26"/>
  <c r="AV485" i="26"/>
  <c r="AY484" i="26"/>
  <c r="AX484" i="26"/>
  <c r="AW484" i="26"/>
  <c r="AV484" i="26"/>
  <c r="AY483" i="26"/>
  <c r="AY565" i="26" s="1"/>
  <c r="AX483" i="26"/>
  <c r="AX565" i="26" s="1"/>
  <c r="AW483" i="26"/>
  <c r="AW565" i="26" s="1"/>
  <c r="AV483" i="26"/>
  <c r="AV565" i="26" s="1"/>
  <c r="AY482" i="26"/>
  <c r="AY564" i="26" s="1"/>
  <c r="AX482" i="26"/>
  <c r="AX564" i="26" s="1"/>
  <c r="AW482" i="26"/>
  <c r="AW564" i="26" s="1"/>
  <c r="AV482" i="26"/>
  <c r="AV564" i="26" s="1"/>
  <c r="AY481" i="26"/>
  <c r="AY563" i="26" s="1"/>
  <c r="AX481" i="26"/>
  <c r="AX563" i="26" s="1"/>
  <c r="AW481" i="26"/>
  <c r="AW563" i="26" s="1"/>
  <c r="AV481" i="26"/>
  <c r="AV563" i="26" s="1"/>
  <c r="AU485" i="26"/>
  <c r="AU484" i="26"/>
  <c r="AU483" i="26"/>
  <c r="AU565" i="26" s="1"/>
  <c r="AU482" i="26"/>
  <c r="AU564" i="26" s="1"/>
  <c r="AU481" i="26"/>
  <c r="AU563" i="26" s="1"/>
  <c r="AU479" i="26"/>
  <c r="AU478" i="26"/>
  <c r="AU477" i="26"/>
  <c r="AU476" i="26"/>
  <c r="AU475" i="26"/>
  <c r="AU474" i="26"/>
  <c r="AU561" i="26" s="1"/>
  <c r="AU473" i="26"/>
  <c r="AU560" i="26" s="1"/>
  <c r="AU472" i="26"/>
  <c r="AU559" i="26" s="1"/>
  <c r="AU470" i="26"/>
  <c r="AU557" i="26" s="1"/>
  <c r="AY479" i="26"/>
  <c r="AX479" i="26"/>
  <c r="AW479" i="26"/>
  <c r="AV479" i="26"/>
  <c r="AY478" i="26"/>
  <c r="AX478" i="26"/>
  <c r="AW478" i="26"/>
  <c r="AV478" i="26"/>
  <c r="AY477" i="26"/>
  <c r="AX477" i="26"/>
  <c r="AW477" i="26"/>
  <c r="AV477" i="26"/>
  <c r="AY476" i="26"/>
  <c r="AX476" i="26"/>
  <c r="AW476" i="26"/>
  <c r="AV476" i="26"/>
  <c r="AY475" i="26"/>
  <c r="AX475" i="26"/>
  <c r="AW475" i="26"/>
  <c r="AV475" i="26"/>
  <c r="AY474" i="26"/>
  <c r="AY561" i="26" s="1"/>
  <c r="AX474" i="26"/>
  <c r="AX561" i="26" s="1"/>
  <c r="AW474" i="26"/>
  <c r="AW561" i="26" s="1"/>
  <c r="AV474" i="26"/>
  <c r="AV561" i="26" s="1"/>
  <c r="AY473" i="26"/>
  <c r="AY560" i="26" s="1"/>
  <c r="AX473" i="26"/>
  <c r="AX560" i="26" s="1"/>
  <c r="AW473" i="26"/>
  <c r="AW560" i="26" s="1"/>
  <c r="AV473" i="26"/>
  <c r="AV560" i="26" s="1"/>
  <c r="AY472" i="26"/>
  <c r="AY559" i="26" s="1"/>
  <c r="AX472" i="26"/>
  <c r="AX559" i="26" s="1"/>
  <c r="AW472" i="26"/>
  <c r="AW559" i="26" s="1"/>
  <c r="AV472" i="26"/>
  <c r="AV559" i="26" s="1"/>
  <c r="AV464" i="26"/>
  <c r="AV551" i="26" s="1"/>
  <c r="AY443" i="26"/>
  <c r="AY536" i="26" s="1"/>
  <c r="AY442" i="26"/>
  <c r="AY535" i="26" s="1"/>
  <c r="AY441" i="26"/>
  <c r="AY534" i="26" s="1"/>
  <c r="AY440" i="26"/>
  <c r="AY533" i="26" s="1"/>
  <c r="AX443" i="26"/>
  <c r="AX536" i="26" s="1"/>
  <c r="AX442" i="26"/>
  <c r="AX535" i="26" s="1"/>
  <c r="AX441" i="26"/>
  <c r="AX534" i="26" s="1"/>
  <c r="AX440" i="26"/>
  <c r="AX533" i="26" s="1"/>
  <c r="AW443" i="26"/>
  <c r="AW536" i="26" s="1"/>
  <c r="AW442" i="26"/>
  <c r="AW535" i="26" s="1"/>
  <c r="AW441" i="26"/>
  <c r="AW534" i="26" s="1"/>
  <c r="AW440" i="26"/>
  <c r="AW533" i="26" s="1"/>
  <c r="AV443" i="26"/>
  <c r="AV442" i="26"/>
  <c r="AV535" i="26" s="1"/>
  <c r="AV441" i="26"/>
  <c r="AV534" i="26" s="1"/>
  <c r="AV440" i="26"/>
  <c r="AQ425" i="26"/>
  <c r="AN481" i="26"/>
  <c r="AB444" i="26"/>
  <c r="AA444" i="26"/>
  <c r="Z444" i="26"/>
  <c r="Y444" i="26"/>
  <c r="X444" i="26"/>
  <c r="AB443" i="26"/>
  <c r="AA443" i="26"/>
  <c r="Z443" i="26"/>
  <c r="Y443" i="26"/>
  <c r="X443" i="26"/>
  <c r="AB442" i="26"/>
  <c r="AA442" i="26"/>
  <c r="Z442" i="26"/>
  <c r="Y442" i="26"/>
  <c r="X442" i="26"/>
  <c r="AB441" i="26"/>
  <c r="AA441" i="26"/>
  <c r="Z441" i="26"/>
  <c r="Y441" i="26"/>
  <c r="X441" i="26"/>
  <c r="AB440" i="26"/>
  <c r="AA440" i="26"/>
  <c r="Z440" i="26"/>
  <c r="Y440" i="26"/>
  <c r="X440" i="26"/>
  <c r="AB439" i="26"/>
  <c r="AA439" i="26"/>
  <c r="Z439" i="26"/>
  <c r="Y439" i="26"/>
  <c r="X439" i="26"/>
  <c r="AB438" i="26"/>
  <c r="AA438" i="26"/>
  <c r="Z438" i="26"/>
  <c r="Y438" i="26"/>
  <c r="X438" i="26"/>
  <c r="AB437" i="26"/>
  <c r="AA437" i="26"/>
  <c r="Z437" i="26"/>
  <c r="Y437" i="26"/>
  <c r="X437" i="26"/>
  <c r="AB435" i="26"/>
  <c r="AA435" i="26"/>
  <c r="Z435" i="26"/>
  <c r="Y435" i="26"/>
  <c r="AB434" i="26"/>
  <c r="AA434" i="26"/>
  <c r="Z434" i="26"/>
  <c r="Y434" i="26"/>
  <c r="AB433" i="26"/>
  <c r="AA433" i="26"/>
  <c r="Z433" i="26"/>
  <c r="Y433" i="26"/>
  <c r="AJ560" i="26"/>
  <c r="X458" i="26" s="1"/>
  <c r="AN560" i="26"/>
  <c r="AB458" i="26" s="1"/>
  <c r="AM560" i="26"/>
  <c r="AA458" i="26" s="1"/>
  <c r="AL560" i="26"/>
  <c r="Z458" i="26" s="1"/>
  <c r="AK560" i="26"/>
  <c r="Y458" i="26" s="1"/>
  <c r="AN559" i="26"/>
  <c r="AB457" i="26" s="1"/>
  <c r="AM559" i="26"/>
  <c r="AA457" i="26" s="1"/>
  <c r="AL559" i="26"/>
  <c r="Z457" i="26" s="1"/>
  <c r="AK559" i="26"/>
  <c r="Y457" i="26" s="1"/>
  <c r="AN558" i="26"/>
  <c r="AB456" i="26" s="1"/>
  <c r="AM558" i="26"/>
  <c r="AA456" i="26" s="1"/>
  <c r="AL558" i="26"/>
  <c r="Z456" i="26" s="1"/>
  <c r="AK558" i="26"/>
  <c r="Y456" i="26" s="1"/>
  <c r="AN557" i="26"/>
  <c r="AB455" i="26" s="1"/>
  <c r="AM557" i="26"/>
  <c r="AA455" i="26" s="1"/>
  <c r="AL557" i="26"/>
  <c r="Z455" i="26" s="1"/>
  <c r="AK557" i="26"/>
  <c r="Y455" i="26" s="1"/>
  <c r="AN556" i="26"/>
  <c r="AB454" i="26" s="1"/>
  <c r="AM556" i="26"/>
  <c r="AA454" i="26" s="1"/>
  <c r="AL556" i="26"/>
  <c r="Z454" i="26" s="1"/>
  <c r="AJ559" i="26"/>
  <c r="X457" i="26" s="1"/>
  <c r="AJ558" i="26"/>
  <c r="X456" i="26" s="1"/>
  <c r="AJ557" i="26"/>
  <c r="X455" i="26" s="1"/>
  <c r="AK556" i="26"/>
  <c r="Y454" i="26" s="1"/>
  <c r="AK533" i="26"/>
  <c r="Y447" i="26" s="1"/>
  <c r="AJ556" i="26"/>
  <c r="X454" i="26" s="1"/>
  <c r="AJ533" i="26"/>
  <c r="X447" i="26" s="1"/>
  <c r="AN553" i="26"/>
  <c r="AM553" i="26"/>
  <c r="AL553" i="26"/>
  <c r="AK553" i="26"/>
  <c r="AJ553" i="26"/>
  <c r="AN552" i="26"/>
  <c r="AM552" i="26"/>
  <c r="AL552" i="26"/>
  <c r="AK552" i="26"/>
  <c r="AK529" i="26"/>
  <c r="AJ552" i="26"/>
  <c r="AJ529" i="26"/>
  <c r="AM461" i="26"/>
  <c r="AL461" i="26"/>
  <c r="AK461" i="26"/>
  <c r="AJ461" i="26"/>
  <c r="AI461" i="26"/>
  <c r="AG421" i="26"/>
  <c r="X435" i="26" s="1"/>
  <c r="AG420" i="26"/>
  <c r="X434" i="26" s="1"/>
  <c r="AG419" i="26"/>
  <c r="X433" i="26" s="1"/>
  <c r="AI404" i="26"/>
  <c r="AK418" i="26"/>
  <c r="AB431" i="26" s="1"/>
  <c r="AJ418" i="26"/>
  <c r="AA431" i="26" s="1"/>
  <c r="AI418" i="26"/>
  <c r="Z431" i="26" s="1"/>
  <c r="AH418" i="26"/>
  <c r="AK417" i="26"/>
  <c r="AB430" i="26" s="1"/>
  <c r="AJ417" i="26"/>
  <c r="AA430" i="26" s="1"/>
  <c r="AI417" i="26"/>
  <c r="Z430" i="26" s="1"/>
  <c r="AH417" i="26"/>
  <c r="AK416" i="26"/>
  <c r="AB429" i="26" s="1"/>
  <c r="AJ416" i="26"/>
  <c r="AA429" i="26" s="1"/>
  <c r="AI416" i="26"/>
  <c r="Z429" i="26" s="1"/>
  <c r="AH416" i="26"/>
  <c r="C389" i="26"/>
  <c r="G510" i="26" s="1"/>
  <c r="AN537" i="26"/>
  <c r="AB451" i="26" s="1"/>
  <c r="AM537" i="26"/>
  <c r="AA451" i="26" s="1"/>
  <c r="AL537" i="26"/>
  <c r="Z451" i="26" s="1"/>
  <c r="AK537" i="26"/>
  <c r="Y451" i="26" s="1"/>
  <c r="AN536" i="26"/>
  <c r="AB450" i="26" s="1"/>
  <c r="AM536" i="26"/>
  <c r="AA450" i="26" s="1"/>
  <c r="AL536" i="26"/>
  <c r="Z450" i="26" s="1"/>
  <c r="AK536" i="26"/>
  <c r="Y450" i="26" s="1"/>
  <c r="AN535" i="26"/>
  <c r="AB449" i="26" s="1"/>
  <c r="AM535" i="26"/>
  <c r="AA449" i="26" s="1"/>
  <c r="AL535" i="26"/>
  <c r="Z449" i="26" s="1"/>
  <c r="AK535" i="26"/>
  <c r="Y449" i="26" s="1"/>
  <c r="AN534" i="26"/>
  <c r="AB448" i="26" s="1"/>
  <c r="AM534" i="26"/>
  <c r="AA448" i="26" s="1"/>
  <c r="AL534" i="26"/>
  <c r="Z448" i="26" s="1"/>
  <c r="AK534" i="26"/>
  <c r="Y448" i="26" s="1"/>
  <c r="AN533" i="26"/>
  <c r="AB447" i="26" s="1"/>
  <c r="AM533" i="26"/>
  <c r="AA447" i="26" s="1"/>
  <c r="AL533" i="26"/>
  <c r="Z447" i="26" s="1"/>
  <c r="AK530" i="26"/>
  <c r="AN530" i="26"/>
  <c r="AM530" i="26"/>
  <c r="AL530" i="26"/>
  <c r="AN529" i="26"/>
  <c r="AM529" i="26"/>
  <c r="AL529" i="26"/>
  <c r="AP508" i="26"/>
  <c r="AP517" i="26" s="1"/>
  <c r="AJ537" i="26"/>
  <c r="X451" i="26" s="1"/>
  <c r="AJ536" i="26"/>
  <c r="X450" i="26" s="1"/>
  <c r="AJ535" i="26"/>
  <c r="X449" i="26" s="1"/>
  <c r="AJ534" i="26"/>
  <c r="X448" i="26" s="1"/>
  <c r="AJ530" i="26"/>
  <c r="BN479" i="26"/>
  <c r="BM479" i="26"/>
  <c r="BL479" i="26"/>
  <c r="BK479" i="26"/>
  <c r="BN478" i="26"/>
  <c r="BM478" i="26"/>
  <c r="BL478" i="26"/>
  <c r="BK478" i="26"/>
  <c r="BN477" i="26"/>
  <c r="BM477" i="26"/>
  <c r="BL477" i="26"/>
  <c r="BK477" i="26"/>
  <c r="BN476" i="26"/>
  <c r="BM476" i="26"/>
  <c r="BL476" i="26"/>
  <c r="BK476" i="26"/>
  <c r="BN475" i="26"/>
  <c r="BM475" i="26"/>
  <c r="BL475" i="26"/>
  <c r="BK475" i="26"/>
  <c r="BN474" i="26"/>
  <c r="BN509" i="26" s="1"/>
  <c r="BM474" i="26"/>
  <c r="BM509" i="26" s="1"/>
  <c r="BL474" i="26"/>
  <c r="BL509" i="26" s="1"/>
  <c r="BK474" i="26"/>
  <c r="BK509" i="26" s="1"/>
  <c r="BN473" i="26"/>
  <c r="BN508" i="26" s="1"/>
  <c r="BM473" i="26"/>
  <c r="BM508" i="26" s="1"/>
  <c r="BL473" i="26"/>
  <c r="BL508" i="26" s="1"/>
  <c r="BK473" i="26"/>
  <c r="BK508" i="26" s="1"/>
  <c r="BN472" i="26"/>
  <c r="BN507" i="26" s="1"/>
  <c r="BM472" i="26"/>
  <c r="BM507" i="26" s="1"/>
  <c r="BL472" i="26"/>
  <c r="BL507" i="26" s="1"/>
  <c r="BK472" i="26"/>
  <c r="BK507" i="26" s="1"/>
  <c r="BN471" i="26"/>
  <c r="BN506" i="26" s="1"/>
  <c r="BM471" i="26"/>
  <c r="BM506" i="26" s="1"/>
  <c r="BL471" i="26"/>
  <c r="BL506" i="26" s="1"/>
  <c r="BK471" i="26"/>
  <c r="BK506" i="26" s="1"/>
  <c r="BN470" i="26"/>
  <c r="BN505" i="26" s="1"/>
  <c r="BM470" i="26"/>
  <c r="BM505" i="26" s="1"/>
  <c r="BL470" i="26"/>
  <c r="BL505" i="26" s="1"/>
  <c r="BK470" i="26"/>
  <c r="BK505" i="26" s="1"/>
  <c r="BK460" i="26"/>
  <c r="BK497" i="26" s="1"/>
  <c r="BN468" i="26"/>
  <c r="BM468" i="26"/>
  <c r="BL468" i="26"/>
  <c r="BK468" i="26"/>
  <c r="BN467" i="26"/>
  <c r="BM467" i="26"/>
  <c r="BL467" i="26"/>
  <c r="BK467" i="26"/>
  <c r="BN466" i="26"/>
  <c r="BM466" i="26"/>
  <c r="BL466" i="26"/>
  <c r="BK466" i="26"/>
  <c r="BN465" i="26"/>
  <c r="BN502" i="26" s="1"/>
  <c r="BM465" i="26"/>
  <c r="BM502" i="26" s="1"/>
  <c r="BL465" i="26"/>
  <c r="BL502" i="26" s="1"/>
  <c r="BK465" i="26"/>
  <c r="BK502" i="26" s="1"/>
  <c r="BN464" i="26"/>
  <c r="BN501" i="26" s="1"/>
  <c r="BM464" i="26"/>
  <c r="BM501" i="26" s="1"/>
  <c r="BL464" i="26"/>
  <c r="BL501" i="26" s="1"/>
  <c r="BK464" i="26"/>
  <c r="BK501" i="26" s="1"/>
  <c r="BN463" i="26"/>
  <c r="BN500" i="26" s="1"/>
  <c r="BM463" i="26"/>
  <c r="BM500" i="26" s="1"/>
  <c r="BL463" i="26"/>
  <c r="BL500" i="26" s="1"/>
  <c r="BK463" i="26"/>
  <c r="BK500" i="26" s="1"/>
  <c r="BN462" i="26"/>
  <c r="BN499" i="26" s="1"/>
  <c r="BM462" i="26"/>
  <c r="BM499" i="26" s="1"/>
  <c r="BL462" i="26"/>
  <c r="BL499" i="26" s="1"/>
  <c r="BK462" i="26"/>
  <c r="BK499" i="26" s="1"/>
  <c r="BN461" i="26"/>
  <c r="BN498" i="26" s="1"/>
  <c r="BM461" i="26"/>
  <c r="BM498" i="26" s="1"/>
  <c r="BL461" i="26"/>
  <c r="BL498" i="26" s="1"/>
  <c r="BK461" i="26"/>
  <c r="BK498" i="26" s="1"/>
  <c r="BN460" i="26"/>
  <c r="BN497" i="26" s="1"/>
  <c r="BM460" i="26"/>
  <c r="BM497" i="26" s="1"/>
  <c r="BL460" i="26"/>
  <c r="BL497" i="26" s="1"/>
  <c r="BK454" i="26"/>
  <c r="BK492" i="26" s="1"/>
  <c r="BN458" i="26"/>
  <c r="BM458" i="26"/>
  <c r="BL458" i="26"/>
  <c r="BK458" i="26"/>
  <c r="BN457" i="26"/>
  <c r="BM457" i="26"/>
  <c r="BL457" i="26"/>
  <c r="BK457" i="26"/>
  <c r="BN456" i="26"/>
  <c r="BN494" i="26" s="1"/>
  <c r="BM456" i="26"/>
  <c r="BM494" i="26" s="1"/>
  <c r="BL456" i="26"/>
  <c r="BL494" i="26" s="1"/>
  <c r="BK456" i="26"/>
  <c r="BK494" i="26" s="1"/>
  <c r="BN455" i="26"/>
  <c r="BN493" i="26" s="1"/>
  <c r="BM455" i="26"/>
  <c r="BM493" i="26" s="1"/>
  <c r="BL455" i="26"/>
  <c r="BL493" i="26" s="1"/>
  <c r="BK455" i="26"/>
  <c r="BK493" i="26" s="1"/>
  <c r="BN454" i="26"/>
  <c r="BN492" i="26" s="1"/>
  <c r="BM454" i="26"/>
  <c r="BM492" i="26" s="1"/>
  <c r="BL454" i="26"/>
  <c r="BL492" i="26" s="1"/>
  <c r="BN452" i="26"/>
  <c r="BM452" i="26"/>
  <c r="BL452" i="26"/>
  <c r="BK452" i="26"/>
  <c r="BN451" i="26"/>
  <c r="BM451" i="26"/>
  <c r="BL451" i="26"/>
  <c r="BK451" i="26"/>
  <c r="BN450" i="26"/>
  <c r="BM450" i="26"/>
  <c r="BL450" i="26"/>
  <c r="BK450" i="26"/>
  <c r="BN449" i="26"/>
  <c r="BM449" i="26"/>
  <c r="BL449" i="26"/>
  <c r="BK449" i="26"/>
  <c r="BN448" i="26"/>
  <c r="BN489" i="26" s="1"/>
  <c r="BM448" i="26"/>
  <c r="BM489" i="26" s="1"/>
  <c r="BL448" i="26"/>
  <c r="BL489" i="26" s="1"/>
  <c r="BK448" i="26"/>
  <c r="BK489" i="26" s="1"/>
  <c r="BN447" i="26"/>
  <c r="BN488" i="26" s="1"/>
  <c r="BM447" i="26"/>
  <c r="BM488" i="26" s="1"/>
  <c r="BL447" i="26"/>
  <c r="BL488" i="26" s="1"/>
  <c r="BK447" i="26"/>
  <c r="BK488" i="26" s="1"/>
  <c r="BN446" i="26"/>
  <c r="BN487" i="26" s="1"/>
  <c r="BM446" i="26"/>
  <c r="BM487" i="26" s="1"/>
  <c r="BL446" i="26"/>
  <c r="BL487" i="26" s="1"/>
  <c r="BK446" i="26"/>
  <c r="BK487" i="26" s="1"/>
  <c r="BN445" i="26"/>
  <c r="BN486" i="26" s="1"/>
  <c r="BM445" i="26"/>
  <c r="BM486" i="26" s="1"/>
  <c r="BL445" i="26"/>
  <c r="BL486" i="26" s="1"/>
  <c r="BI405" i="26"/>
  <c r="BJ479" i="26"/>
  <c r="BJ478" i="26"/>
  <c r="BJ477" i="26"/>
  <c r="BJ476" i="26"/>
  <c r="BJ475" i="26"/>
  <c r="BJ474" i="26"/>
  <c r="BJ509" i="26" s="1"/>
  <c r="BJ473" i="26"/>
  <c r="BJ508" i="26" s="1"/>
  <c r="BJ472" i="26"/>
  <c r="BJ507" i="26" s="1"/>
  <c r="BJ471" i="26"/>
  <c r="BJ506" i="26" s="1"/>
  <c r="BJ470" i="26"/>
  <c r="BJ505" i="26" s="1"/>
  <c r="BJ468" i="26"/>
  <c r="BJ467" i="26"/>
  <c r="BJ466" i="26"/>
  <c r="BJ465" i="26"/>
  <c r="BJ502" i="26" s="1"/>
  <c r="BJ464" i="26"/>
  <c r="BJ501" i="26" s="1"/>
  <c r="BJ463" i="26"/>
  <c r="BJ500" i="26" s="1"/>
  <c r="BJ462" i="26"/>
  <c r="BJ499" i="26" s="1"/>
  <c r="BJ461" i="26"/>
  <c r="BJ498" i="26" s="1"/>
  <c r="BJ460" i="26"/>
  <c r="BJ497" i="26" s="1"/>
  <c r="BJ458" i="26"/>
  <c r="BJ457" i="26"/>
  <c r="BJ456" i="26"/>
  <c r="BJ494" i="26" s="1"/>
  <c r="BJ455" i="26"/>
  <c r="BJ493" i="26" s="1"/>
  <c r="BJ454" i="26"/>
  <c r="BJ492" i="26" s="1"/>
  <c r="BJ452" i="26"/>
  <c r="BJ451" i="26"/>
  <c r="BJ450" i="26"/>
  <c r="BJ449" i="26"/>
  <c r="BJ448" i="26"/>
  <c r="BJ489" i="26" s="1"/>
  <c r="BJ447" i="26"/>
  <c r="BJ488" i="26" s="1"/>
  <c r="BJ446" i="26"/>
  <c r="BJ487" i="26" s="1"/>
  <c r="BJ445" i="26"/>
  <c r="BJ486" i="26" s="1"/>
  <c r="AY470" i="26"/>
  <c r="AY557" i="26" s="1"/>
  <c r="AX470" i="26"/>
  <c r="AX557" i="26" s="1"/>
  <c r="AW470" i="26"/>
  <c r="AW557" i="26" s="1"/>
  <c r="AV470" i="26"/>
  <c r="AV557" i="26" s="1"/>
  <c r="AY469" i="26"/>
  <c r="AY556" i="26" s="1"/>
  <c r="AX469" i="26"/>
  <c r="AX556" i="26" s="1"/>
  <c r="AW469" i="26"/>
  <c r="AW556" i="26" s="1"/>
  <c r="AV469" i="26"/>
  <c r="AV556" i="26" s="1"/>
  <c r="AY468" i="26"/>
  <c r="AY555" i="26" s="1"/>
  <c r="AX468" i="26"/>
  <c r="AX555" i="26" s="1"/>
  <c r="AW468" i="26"/>
  <c r="AW555" i="26" s="1"/>
  <c r="AV468" i="26"/>
  <c r="AV555" i="26" s="1"/>
  <c r="AY467" i="26"/>
  <c r="AY554" i="26" s="1"/>
  <c r="AX467" i="26"/>
  <c r="AX554" i="26" s="1"/>
  <c r="AW467" i="26"/>
  <c r="AW554" i="26" s="1"/>
  <c r="AV467" i="26"/>
  <c r="AV554" i="26" s="1"/>
  <c r="AY466" i="26"/>
  <c r="AY553" i="26" s="1"/>
  <c r="AX466" i="26"/>
  <c r="AX553" i="26" s="1"/>
  <c r="AW466" i="26"/>
  <c r="AW553" i="26" s="1"/>
  <c r="AV466" i="26"/>
  <c r="AV553" i="26" s="1"/>
  <c r="AY465" i="26"/>
  <c r="AY552" i="26" s="1"/>
  <c r="AX465" i="26"/>
  <c r="AX552" i="26" s="1"/>
  <c r="AW465" i="26"/>
  <c r="AW552" i="26" s="1"/>
  <c r="AV465" i="26"/>
  <c r="AV552" i="26" s="1"/>
  <c r="AY464" i="26"/>
  <c r="AY551" i="26" s="1"/>
  <c r="AX464" i="26"/>
  <c r="AX551" i="26" s="1"/>
  <c r="AW464" i="26"/>
  <c r="AW551" i="26" s="1"/>
  <c r="AV462" i="26"/>
  <c r="AV549" i="26" s="1"/>
  <c r="AY462" i="26"/>
  <c r="AY549" i="26" s="1"/>
  <c r="AX462" i="26"/>
  <c r="AX549" i="26" s="1"/>
  <c r="AW462" i="26"/>
  <c r="AW549" i="26" s="1"/>
  <c r="AY461" i="26"/>
  <c r="AY548" i="26" s="1"/>
  <c r="AX461" i="26"/>
  <c r="AX548" i="26" s="1"/>
  <c r="AW461" i="26"/>
  <c r="AW548" i="26" s="1"/>
  <c r="AV461" i="26"/>
  <c r="AV548" i="26" s="1"/>
  <c r="AY460" i="26"/>
  <c r="AY547" i="26" s="1"/>
  <c r="AX460" i="26"/>
  <c r="AX547" i="26" s="1"/>
  <c r="AW460" i="26"/>
  <c r="AW547" i="26" s="1"/>
  <c r="AV460" i="26"/>
  <c r="AV547" i="26" s="1"/>
  <c r="AY459" i="26"/>
  <c r="AY546" i="26" s="1"/>
  <c r="AX459" i="26"/>
  <c r="AX546" i="26" s="1"/>
  <c r="AW459" i="26"/>
  <c r="AW546" i="26" s="1"/>
  <c r="AV459" i="26"/>
  <c r="AV546" i="26" s="1"/>
  <c r="AY458" i="26"/>
  <c r="AY545" i="26" s="1"/>
  <c r="AX458" i="26"/>
  <c r="AX545" i="26" s="1"/>
  <c r="AW458" i="26"/>
  <c r="AW545" i="26" s="1"/>
  <c r="AV458" i="26"/>
  <c r="AV545" i="26" s="1"/>
  <c r="AY457" i="26"/>
  <c r="AY544" i="26" s="1"/>
  <c r="AX457" i="26"/>
  <c r="AX544" i="26" s="1"/>
  <c r="AW457" i="26"/>
  <c r="AW544" i="26" s="1"/>
  <c r="AV457" i="26"/>
  <c r="AV544" i="26" s="1"/>
  <c r="AV451" i="26"/>
  <c r="AV538" i="26" s="1"/>
  <c r="AU469" i="26"/>
  <c r="AU556" i="26" s="1"/>
  <c r="AU468" i="26"/>
  <c r="AU555" i="26" s="1"/>
  <c r="AU467" i="26"/>
  <c r="AU554" i="26" s="1"/>
  <c r="AU466" i="26"/>
  <c r="AU553" i="26" s="1"/>
  <c r="AU465" i="26"/>
  <c r="AU552" i="26" s="1"/>
  <c r="AU464" i="26"/>
  <c r="AU551" i="26" s="1"/>
  <c r="AU462" i="26"/>
  <c r="AU549" i="26" s="1"/>
  <c r="AU461" i="26"/>
  <c r="AU548" i="26" s="1"/>
  <c r="AU460" i="26"/>
  <c r="AU547" i="26" s="1"/>
  <c r="AU459" i="26"/>
  <c r="AU546" i="26" s="1"/>
  <c r="AU458" i="26"/>
  <c r="AU545" i="26" s="1"/>
  <c r="AU457" i="26"/>
  <c r="AU544" i="26" s="1"/>
  <c r="AY455" i="26"/>
  <c r="AY542" i="26" s="1"/>
  <c r="AX455" i="26"/>
  <c r="AX542" i="26" s="1"/>
  <c r="AW455" i="26"/>
  <c r="AW542" i="26" s="1"/>
  <c r="AV455" i="26"/>
  <c r="AV542" i="26" s="1"/>
  <c r="AY454" i="26"/>
  <c r="AY541" i="26" s="1"/>
  <c r="AX454" i="26"/>
  <c r="AX541" i="26" s="1"/>
  <c r="AW454" i="26"/>
  <c r="AW541" i="26" s="1"/>
  <c r="AV454" i="26"/>
  <c r="AV541" i="26" s="1"/>
  <c r="AY453" i="26"/>
  <c r="AY540" i="26" s="1"/>
  <c r="AX453" i="26"/>
  <c r="AX540" i="26" s="1"/>
  <c r="AW453" i="26"/>
  <c r="AW540" i="26" s="1"/>
  <c r="AV453" i="26"/>
  <c r="AV540" i="26" s="1"/>
  <c r="AY452" i="26"/>
  <c r="AY539" i="26" s="1"/>
  <c r="AX452" i="26"/>
  <c r="AX539" i="26" s="1"/>
  <c r="AW452" i="26"/>
  <c r="AW539" i="26" s="1"/>
  <c r="AV452" i="26"/>
  <c r="AV539" i="26" s="1"/>
  <c r="AY451" i="26"/>
  <c r="AY538" i="26" s="1"/>
  <c r="AX451" i="26"/>
  <c r="AX538" i="26" s="1"/>
  <c r="AW451" i="26"/>
  <c r="AW538" i="26" s="1"/>
  <c r="AU455" i="26"/>
  <c r="AU542" i="26" s="1"/>
  <c r="AU454" i="26"/>
  <c r="AU541" i="26" s="1"/>
  <c r="AU453" i="26"/>
  <c r="AU540" i="26" s="1"/>
  <c r="AU452" i="26"/>
  <c r="AU539" i="26" s="1"/>
  <c r="AU451" i="26"/>
  <c r="AU538" i="26" s="1"/>
  <c r="AS514" i="26"/>
  <c r="AS523" i="26" s="1"/>
  <c r="AR514" i="26"/>
  <c r="AR523" i="26" s="1"/>
  <c r="AQ514" i="26"/>
  <c r="AQ523" i="26" s="1"/>
  <c r="AP514" i="26"/>
  <c r="AP523" i="26" s="1"/>
  <c r="AS513" i="26"/>
  <c r="AS522" i="26" s="1"/>
  <c r="AR513" i="26"/>
  <c r="AR522" i="26" s="1"/>
  <c r="AQ513" i="26"/>
  <c r="AQ522" i="26" s="1"/>
  <c r="AP513" i="26"/>
  <c r="AP522" i="26" s="1"/>
  <c r="AS512" i="26"/>
  <c r="AB479" i="26" s="1"/>
  <c r="AR512" i="26"/>
  <c r="AA479" i="26" s="1"/>
  <c r="AQ512" i="26"/>
  <c r="Z479" i="26" s="1"/>
  <c r="AP512" i="26"/>
  <c r="Y479" i="26" s="1"/>
  <c r="AS511" i="26"/>
  <c r="AR511" i="26"/>
  <c r="AQ511" i="26"/>
  <c r="AP511" i="26"/>
  <c r="AS510" i="26"/>
  <c r="AS519" i="26" s="1"/>
  <c r="AR510" i="26"/>
  <c r="AR519" i="26" s="1"/>
  <c r="AQ510" i="26"/>
  <c r="AQ519" i="26" s="1"/>
  <c r="AP510" i="26"/>
  <c r="Y477" i="26" s="1"/>
  <c r="AS509" i="26"/>
  <c r="AB476" i="26" s="1"/>
  <c r="AR509" i="26"/>
  <c r="AA476" i="26" s="1"/>
  <c r="AQ509" i="26"/>
  <c r="Z476" i="26" s="1"/>
  <c r="AP509" i="26"/>
  <c r="AP518" i="26" s="1"/>
  <c r="AS508" i="26"/>
  <c r="AB475" i="26" s="1"/>
  <c r="AR508" i="26"/>
  <c r="AA475" i="26" s="1"/>
  <c r="AQ508" i="26"/>
  <c r="AQ517" i="26" s="1"/>
  <c r="AO499" i="26"/>
  <c r="Y470" i="26" s="1"/>
  <c r="AO514" i="26"/>
  <c r="X478" i="26" s="1"/>
  <c r="AO513" i="26"/>
  <c r="AO522" i="26" s="1"/>
  <c r="AO512" i="26"/>
  <c r="AO521" i="26" s="1"/>
  <c r="AO511" i="26"/>
  <c r="AO510" i="26"/>
  <c r="X477" i="26" s="1"/>
  <c r="AO509" i="26"/>
  <c r="X476" i="26" s="1"/>
  <c r="AO508" i="26"/>
  <c r="AO517" i="26" s="1"/>
  <c r="AR504" i="26"/>
  <c r="AQ504" i="26"/>
  <c r="AP504" i="26"/>
  <c r="AO504" i="26"/>
  <c r="AR503" i="26"/>
  <c r="AQ503" i="26"/>
  <c r="AP503" i="26"/>
  <c r="AO503" i="26"/>
  <c r="AR502" i="26"/>
  <c r="AQ502" i="26"/>
  <c r="AP502" i="26"/>
  <c r="AO502" i="26"/>
  <c r="AR501" i="26"/>
  <c r="AQ501" i="26"/>
  <c r="AP501" i="26"/>
  <c r="AO501" i="26"/>
  <c r="AR500" i="26"/>
  <c r="AB471" i="26" s="1"/>
  <c r="AQ500" i="26"/>
  <c r="AA471" i="26" s="1"/>
  <c r="AP500" i="26"/>
  <c r="Z471" i="26" s="1"/>
  <c r="AO500" i="26"/>
  <c r="Y471" i="26" s="1"/>
  <c r="AR499" i="26"/>
  <c r="AB470" i="26" s="1"/>
  <c r="AQ499" i="26"/>
  <c r="AA470" i="26" s="1"/>
  <c r="AP499" i="26"/>
  <c r="Z470" i="26" s="1"/>
  <c r="AN504" i="26"/>
  <c r="AN503" i="26"/>
  <c r="AN502" i="26"/>
  <c r="AN501" i="26"/>
  <c r="AN500" i="26"/>
  <c r="X471" i="26" s="1"/>
  <c r="AN499" i="26"/>
  <c r="X470" i="26" s="1"/>
  <c r="AM449" i="26"/>
  <c r="AL449" i="26"/>
  <c r="AK449" i="26"/>
  <c r="AJ449" i="26"/>
  <c r="AM448" i="26"/>
  <c r="AL448" i="26"/>
  <c r="AK448" i="26"/>
  <c r="AJ448" i="26"/>
  <c r="AM447" i="26"/>
  <c r="AL447" i="26"/>
  <c r="AK447" i="26"/>
  <c r="AJ447" i="26"/>
  <c r="AM446" i="26"/>
  <c r="AL446" i="26"/>
  <c r="AK446" i="26"/>
  <c r="AJ446" i="26"/>
  <c r="AM445" i="26"/>
  <c r="AL445" i="26"/>
  <c r="AK445" i="26"/>
  <c r="AJ445" i="26"/>
  <c r="AM444" i="26"/>
  <c r="AL444" i="26"/>
  <c r="AK444" i="26"/>
  <c r="AJ444" i="26"/>
  <c r="AM443" i="26"/>
  <c r="AL443" i="26"/>
  <c r="AK443" i="26"/>
  <c r="AJ443" i="26"/>
  <c r="AM442" i="26"/>
  <c r="AL442" i="26"/>
  <c r="AK442" i="26"/>
  <c r="AJ442" i="26"/>
  <c r="AM441" i="26"/>
  <c r="AL441" i="26"/>
  <c r="AK441" i="26"/>
  <c r="AJ441" i="26"/>
  <c r="AM440" i="26"/>
  <c r="AL440" i="26"/>
  <c r="AK440" i="26"/>
  <c r="AJ440" i="26"/>
  <c r="AM439" i="26"/>
  <c r="AL439" i="26"/>
  <c r="AK439" i="26"/>
  <c r="AJ439" i="26"/>
  <c r="AM438" i="26"/>
  <c r="AL438" i="26"/>
  <c r="AK438" i="26"/>
  <c r="AJ438" i="26"/>
  <c r="AM437" i="26"/>
  <c r="AL437" i="26"/>
  <c r="AK437" i="26"/>
  <c r="AJ437" i="26"/>
  <c r="AM436" i="26"/>
  <c r="AL436" i="26"/>
  <c r="AK436" i="26"/>
  <c r="AJ436" i="26"/>
  <c r="AM435" i="26"/>
  <c r="AL435" i="26"/>
  <c r="AK435" i="26"/>
  <c r="AJ435" i="26"/>
  <c r="AM434" i="26"/>
  <c r="AL434" i="26"/>
  <c r="AK434" i="26"/>
  <c r="AJ434" i="26"/>
  <c r="AI449" i="26"/>
  <c r="AI448" i="26"/>
  <c r="AI447" i="26"/>
  <c r="AI446" i="26"/>
  <c r="AI445" i="26"/>
  <c r="AI444" i="26"/>
  <c r="AI443" i="26"/>
  <c r="AI442" i="26"/>
  <c r="AI441" i="26"/>
  <c r="AI440" i="26"/>
  <c r="AI439" i="26"/>
  <c r="AI438" i="26"/>
  <c r="AI437" i="26"/>
  <c r="AI436" i="26"/>
  <c r="AI435" i="26"/>
  <c r="AI434" i="26"/>
  <c r="K435" i="26"/>
  <c r="J435" i="26"/>
  <c r="I435" i="26"/>
  <c r="H435" i="26"/>
  <c r="K434" i="26"/>
  <c r="J434" i="26"/>
  <c r="I434" i="26"/>
  <c r="H434" i="26"/>
  <c r="K433" i="26"/>
  <c r="J433" i="26"/>
  <c r="I433" i="26"/>
  <c r="H433" i="26"/>
  <c r="K432" i="26"/>
  <c r="J432" i="26"/>
  <c r="I432" i="26"/>
  <c r="H432" i="26"/>
  <c r="K431" i="26"/>
  <c r="J431" i="26"/>
  <c r="I431" i="26"/>
  <c r="H431" i="26"/>
  <c r="K430" i="26"/>
  <c r="J430" i="26"/>
  <c r="I430" i="26"/>
  <c r="H430" i="26"/>
  <c r="K429" i="26"/>
  <c r="J429" i="26"/>
  <c r="I429" i="26"/>
  <c r="H429" i="26"/>
  <c r="K428" i="26"/>
  <c r="J428" i="26"/>
  <c r="I428" i="26"/>
  <c r="H428" i="26"/>
  <c r="K427" i="26"/>
  <c r="J427" i="26"/>
  <c r="I427" i="26"/>
  <c r="H427" i="26"/>
  <c r="G415" i="26"/>
  <c r="G524" i="26" s="1"/>
  <c r="G435" i="26"/>
  <c r="G434" i="26"/>
  <c r="G433" i="26"/>
  <c r="G432" i="26"/>
  <c r="G431" i="26"/>
  <c r="G430" i="26"/>
  <c r="G429" i="26"/>
  <c r="G428" i="26"/>
  <c r="G427" i="26"/>
  <c r="BQ409" i="26"/>
  <c r="BP414" i="26"/>
  <c r="BP427" i="26" s="1"/>
  <c r="BO414" i="26"/>
  <c r="BO427" i="26" s="1"/>
  <c r="BN414" i="26"/>
  <c r="BN427" i="26" s="1"/>
  <c r="BP413" i="26"/>
  <c r="BP426" i="26" s="1"/>
  <c r="BO413" i="26"/>
  <c r="BO426" i="26" s="1"/>
  <c r="BN413" i="26"/>
  <c r="BN426" i="26" s="1"/>
  <c r="BP412" i="26"/>
  <c r="BP425" i="26" s="1"/>
  <c r="BO412" i="26"/>
  <c r="BO425" i="26" s="1"/>
  <c r="BN412" i="26"/>
  <c r="BN425" i="26" s="1"/>
  <c r="BP411" i="26"/>
  <c r="BP424" i="26" s="1"/>
  <c r="BN411" i="26"/>
  <c r="BN424" i="26" s="1"/>
  <c r="BP408" i="26"/>
  <c r="BP421" i="26" s="1"/>
  <c r="BO408" i="26"/>
  <c r="BO421" i="26" s="1"/>
  <c r="BN408" i="26"/>
  <c r="BN421" i="26" s="1"/>
  <c r="BP407" i="26"/>
  <c r="BP420" i="26" s="1"/>
  <c r="BO407" i="26"/>
  <c r="BO420" i="26" s="1"/>
  <c r="BN407" i="26"/>
  <c r="BN420" i="26" s="1"/>
  <c r="BP406" i="26"/>
  <c r="BP419" i="26" s="1"/>
  <c r="BO406" i="26"/>
  <c r="BO419" i="26" s="1"/>
  <c r="BN406" i="26"/>
  <c r="BP405" i="26"/>
  <c r="BN405" i="26"/>
  <c r="BN418" i="26" s="1"/>
  <c r="BN393" i="26"/>
  <c r="BP395" i="26"/>
  <c r="BO395" i="26"/>
  <c r="BN395" i="26"/>
  <c r="BP394" i="26"/>
  <c r="BO394" i="26"/>
  <c r="BN394" i="26"/>
  <c r="BP393" i="26"/>
  <c r="BO393" i="26"/>
  <c r="BI408" i="26"/>
  <c r="BH408" i="26"/>
  <c r="BG408" i="26"/>
  <c r="BF408" i="26"/>
  <c r="BE408" i="26"/>
  <c r="BD408" i="26"/>
  <c r="BC408" i="26"/>
  <c r="BB408" i="26"/>
  <c r="BA408" i="26"/>
  <c r="BI407" i="26"/>
  <c r="BH407" i="26"/>
  <c r="BG407" i="26"/>
  <c r="BF407" i="26"/>
  <c r="BE407" i="26"/>
  <c r="BD407" i="26"/>
  <c r="BC407" i="26"/>
  <c r="BB407" i="26"/>
  <c r="BA407" i="26"/>
  <c r="BI406" i="26"/>
  <c r="BH406" i="26"/>
  <c r="BG406" i="26"/>
  <c r="BF406" i="26"/>
  <c r="BE406" i="26"/>
  <c r="BD406" i="26"/>
  <c r="BC406" i="26"/>
  <c r="BB406" i="26"/>
  <c r="BA406" i="26"/>
  <c r="BH405" i="26"/>
  <c r="BG405" i="26"/>
  <c r="BF405" i="26"/>
  <c r="BE405" i="26"/>
  <c r="BD405" i="26"/>
  <c r="BC405" i="26"/>
  <c r="BB405" i="26"/>
  <c r="BI395" i="26"/>
  <c r="BH395" i="26"/>
  <c r="BG395" i="26"/>
  <c r="BF395" i="26"/>
  <c r="BE395" i="26"/>
  <c r="BD395" i="26"/>
  <c r="BC395" i="26"/>
  <c r="BB395" i="26"/>
  <c r="BA395" i="26"/>
  <c r="BI394" i="26"/>
  <c r="BH394" i="26"/>
  <c r="BG394" i="26"/>
  <c r="BF394" i="26"/>
  <c r="BE394" i="26"/>
  <c r="BD394" i="26"/>
  <c r="BC394" i="26"/>
  <c r="BB394" i="26"/>
  <c r="BA394" i="26"/>
  <c r="BI393" i="26"/>
  <c r="BH393" i="26"/>
  <c r="BG393" i="26"/>
  <c r="BF393" i="26"/>
  <c r="BE393" i="26"/>
  <c r="BD393" i="26"/>
  <c r="BC393" i="26"/>
  <c r="AT434" i="26"/>
  <c r="AS434" i="26"/>
  <c r="AR434" i="26"/>
  <c r="AQ434" i="26"/>
  <c r="AT433" i="26"/>
  <c r="AS433" i="26"/>
  <c r="AR433" i="26"/>
  <c r="AQ433" i="26"/>
  <c r="AT432" i="26"/>
  <c r="AS432" i="26"/>
  <c r="AR432" i="26"/>
  <c r="AQ432" i="26"/>
  <c r="AT431" i="26"/>
  <c r="AS431" i="26"/>
  <c r="AR431" i="26"/>
  <c r="AQ431" i="26"/>
  <c r="AQ421" i="26"/>
  <c r="AT428" i="26"/>
  <c r="AS428" i="26"/>
  <c r="AR428" i="26"/>
  <c r="AQ428" i="26"/>
  <c r="AT427" i="26"/>
  <c r="AS427" i="26"/>
  <c r="AR427" i="26"/>
  <c r="AQ427" i="26"/>
  <c r="AT426" i="26"/>
  <c r="AS426" i="26"/>
  <c r="AR426" i="26"/>
  <c r="AQ426" i="26"/>
  <c r="AT425" i="26"/>
  <c r="AS425" i="26"/>
  <c r="AR425" i="26"/>
  <c r="AQ393" i="26"/>
  <c r="Y461" i="26" s="1"/>
  <c r="AQ420" i="26"/>
  <c r="AT421" i="26"/>
  <c r="AS421" i="26"/>
  <c r="AR421" i="26"/>
  <c r="AT420" i="26"/>
  <c r="AS420" i="26"/>
  <c r="AR420" i="26"/>
  <c r="AT399" i="26"/>
  <c r="AB467" i="26" s="1"/>
  <c r="AS399" i="26"/>
  <c r="AA467" i="26" s="1"/>
  <c r="AR399" i="26"/>
  <c r="Z467" i="26" s="1"/>
  <c r="AQ399" i="26"/>
  <c r="Y467" i="26" s="1"/>
  <c r="AT398" i="26"/>
  <c r="AB466" i="26" s="1"/>
  <c r="AS398" i="26"/>
  <c r="AA466" i="26" s="1"/>
  <c r="AR398" i="26"/>
  <c r="Z466" i="26" s="1"/>
  <c r="AQ398" i="26"/>
  <c r="Y466" i="26" s="1"/>
  <c r="AT397" i="26"/>
  <c r="AB465" i="26" s="1"/>
  <c r="AS397" i="26"/>
  <c r="AA465" i="26" s="1"/>
  <c r="AR397" i="26"/>
  <c r="Z465" i="26" s="1"/>
  <c r="AQ397" i="26"/>
  <c r="Y465" i="26" s="1"/>
  <c r="AT396" i="26"/>
  <c r="AB464" i="26" s="1"/>
  <c r="AS396" i="26"/>
  <c r="AA464" i="26" s="1"/>
  <c r="AR396" i="26"/>
  <c r="Z464" i="26" s="1"/>
  <c r="AQ396" i="26"/>
  <c r="Y464" i="26" s="1"/>
  <c r="AT395" i="26"/>
  <c r="AB463" i="26" s="1"/>
  <c r="AS395" i="26"/>
  <c r="AA463" i="26" s="1"/>
  <c r="AR395" i="26"/>
  <c r="Z463" i="26" s="1"/>
  <c r="AQ395" i="26"/>
  <c r="Y463" i="26" s="1"/>
  <c r="AT394" i="26"/>
  <c r="AB462" i="26" s="1"/>
  <c r="AS394" i="26"/>
  <c r="AA462" i="26" s="1"/>
  <c r="AR394" i="26"/>
  <c r="Z462" i="26" s="1"/>
  <c r="AQ394" i="26"/>
  <c r="Y462" i="26" s="1"/>
  <c r="AT393" i="26"/>
  <c r="AB461" i="26" s="1"/>
  <c r="AS393" i="26"/>
  <c r="AA461" i="26" s="1"/>
  <c r="AR393" i="26"/>
  <c r="Z461" i="26" s="1"/>
  <c r="AH394" i="26"/>
  <c r="AP399" i="26"/>
  <c r="X467" i="26" s="1"/>
  <c r="AP398" i="26"/>
  <c r="X466" i="26" s="1"/>
  <c r="AP397" i="26"/>
  <c r="X465" i="26" s="1"/>
  <c r="AP396" i="26"/>
  <c r="X464" i="26" s="1"/>
  <c r="AP395" i="26"/>
  <c r="X463" i="26" s="1"/>
  <c r="AP394" i="26"/>
  <c r="X462" i="26" s="1"/>
  <c r="AP393" i="26"/>
  <c r="X461" i="26" s="1"/>
  <c r="AL409" i="26"/>
  <c r="AK409" i="26"/>
  <c r="AJ409" i="26"/>
  <c r="AI409" i="26"/>
  <c r="AL408" i="26"/>
  <c r="AK408" i="26"/>
  <c r="AJ408" i="26"/>
  <c r="AI408" i="26"/>
  <c r="AL407" i="26"/>
  <c r="AK407" i="26"/>
  <c r="AJ407" i="26"/>
  <c r="AI407" i="26"/>
  <c r="AL406" i="26"/>
  <c r="AK406" i="26"/>
  <c r="AJ406" i="26"/>
  <c r="AI406" i="26"/>
  <c r="AL405" i="26"/>
  <c r="AK405" i="26"/>
  <c r="AJ405" i="26"/>
  <c r="AI405" i="26"/>
  <c r="AL404" i="26"/>
  <c r="AK404" i="26"/>
  <c r="AJ404" i="26"/>
  <c r="AP475" i="26"/>
  <c r="AO475" i="26"/>
  <c r="AN475" i="26"/>
  <c r="AM475" i="26"/>
  <c r="AP474" i="26"/>
  <c r="AO474" i="26"/>
  <c r="AN474" i="26"/>
  <c r="AM474" i="26"/>
  <c r="AQ485" i="26"/>
  <c r="AP485" i="26"/>
  <c r="AO485" i="26"/>
  <c r="AN485" i="26"/>
  <c r="AQ484" i="26"/>
  <c r="AP484" i="26"/>
  <c r="AO484" i="26"/>
  <c r="AN484" i="26"/>
  <c r="AQ483" i="26"/>
  <c r="AP483" i="26"/>
  <c r="AO483" i="26"/>
  <c r="AN483" i="26"/>
  <c r="AQ482" i="26"/>
  <c r="AP482" i="26"/>
  <c r="AO482" i="26"/>
  <c r="AN482" i="26"/>
  <c r="AQ481" i="26"/>
  <c r="AP481" i="26"/>
  <c r="AO481" i="26"/>
  <c r="AM485" i="26"/>
  <c r="AM484" i="26"/>
  <c r="AM483" i="26"/>
  <c r="AM482" i="26"/>
  <c r="AM481" i="26"/>
  <c r="AL475" i="26"/>
  <c r="AL474" i="26"/>
  <c r="AH409" i="26"/>
  <c r="AH408" i="26"/>
  <c r="AH407" i="26"/>
  <c r="AH406" i="26"/>
  <c r="AH405" i="26"/>
  <c r="AH404" i="26"/>
  <c r="AK398" i="26"/>
  <c r="AJ398" i="26"/>
  <c r="AI398" i="26"/>
  <c r="AH398" i="26"/>
  <c r="AK397" i="26"/>
  <c r="AJ397" i="26"/>
  <c r="AI397" i="26"/>
  <c r="AH397" i="26"/>
  <c r="AK396" i="26"/>
  <c r="AJ396" i="26"/>
  <c r="AI396" i="26"/>
  <c r="AH396" i="26"/>
  <c r="AK395" i="26"/>
  <c r="AJ395" i="26"/>
  <c r="AI395" i="26"/>
  <c r="AH395" i="26"/>
  <c r="AK394" i="26"/>
  <c r="AJ394" i="26"/>
  <c r="AI394" i="26"/>
  <c r="S412" i="26"/>
  <c r="J545" i="26" s="1"/>
  <c r="AG394" i="26"/>
  <c r="S415" i="26"/>
  <c r="J548" i="26" s="1"/>
  <c r="R415" i="26"/>
  <c r="I548" i="26" s="1"/>
  <c r="Q415" i="26"/>
  <c r="H548" i="26" s="1"/>
  <c r="P415" i="26"/>
  <c r="G548" i="26" s="1"/>
  <c r="S414" i="26"/>
  <c r="J547" i="26" s="1"/>
  <c r="R414" i="26"/>
  <c r="I547" i="26" s="1"/>
  <c r="Q414" i="26"/>
  <c r="H547" i="26" s="1"/>
  <c r="P414" i="26"/>
  <c r="G547" i="26" s="1"/>
  <c r="S413" i="26"/>
  <c r="J546" i="26" s="1"/>
  <c r="R413" i="26"/>
  <c r="I546" i="26" s="1"/>
  <c r="Q413" i="26"/>
  <c r="H546" i="26" s="1"/>
  <c r="P413" i="26"/>
  <c r="G546" i="26" s="1"/>
  <c r="R412" i="26"/>
  <c r="I545" i="26" s="1"/>
  <c r="Q412" i="26"/>
  <c r="H545" i="26" s="1"/>
  <c r="P412" i="26"/>
  <c r="G545" i="26" s="1"/>
  <c r="O397" i="26"/>
  <c r="G550" i="26" s="1"/>
  <c r="O412" i="26"/>
  <c r="F545" i="26" s="1"/>
  <c r="R400" i="26"/>
  <c r="J553" i="26" s="1"/>
  <c r="Q400" i="26"/>
  <c r="I553" i="26" s="1"/>
  <c r="P400" i="26"/>
  <c r="H553" i="26" s="1"/>
  <c r="O400" i="26"/>
  <c r="G553" i="26" s="1"/>
  <c r="R399" i="26"/>
  <c r="J552" i="26" s="1"/>
  <c r="Q399" i="26"/>
  <c r="I552" i="26" s="1"/>
  <c r="P399" i="26"/>
  <c r="H552" i="26" s="1"/>
  <c r="O399" i="26"/>
  <c r="G552" i="26" s="1"/>
  <c r="R398" i="26"/>
  <c r="J551" i="26" s="1"/>
  <c r="Q398" i="26"/>
  <c r="I551" i="26" s="1"/>
  <c r="P398" i="26"/>
  <c r="H551" i="26" s="1"/>
  <c r="O398" i="26"/>
  <c r="G551" i="26" s="1"/>
  <c r="R397" i="26"/>
  <c r="J550" i="26" s="1"/>
  <c r="Q397" i="26"/>
  <c r="I550" i="26" s="1"/>
  <c r="P397" i="26"/>
  <c r="H550" i="26" s="1"/>
  <c r="N397" i="26"/>
  <c r="F550" i="26" s="1"/>
  <c r="O415" i="26"/>
  <c r="F548" i="26" s="1"/>
  <c r="O414" i="26"/>
  <c r="F547" i="26" s="1"/>
  <c r="O413" i="26"/>
  <c r="F546" i="26" s="1"/>
  <c r="N400" i="26"/>
  <c r="F553" i="26" s="1"/>
  <c r="N399" i="26"/>
  <c r="F552" i="26" s="1"/>
  <c r="N398" i="26"/>
  <c r="F551" i="26" s="1"/>
  <c r="AG398" i="26"/>
  <c r="AG397" i="26"/>
  <c r="AG396" i="26"/>
  <c r="AG395" i="26"/>
  <c r="Q473" i="26"/>
  <c r="J543" i="26" s="1"/>
  <c r="P473" i="26"/>
  <c r="I543" i="26" s="1"/>
  <c r="O473" i="26"/>
  <c r="H543" i="26" s="1"/>
  <c r="N473" i="26"/>
  <c r="G543" i="26" s="1"/>
  <c r="Q472" i="26"/>
  <c r="J542" i="26" s="1"/>
  <c r="P472" i="26"/>
  <c r="I542" i="26" s="1"/>
  <c r="O472" i="26"/>
  <c r="H542" i="26" s="1"/>
  <c r="N472" i="26"/>
  <c r="G542" i="26" s="1"/>
  <c r="Q471" i="26"/>
  <c r="J541" i="26" s="1"/>
  <c r="P471" i="26"/>
  <c r="I541" i="26" s="1"/>
  <c r="O471" i="26"/>
  <c r="H541" i="26" s="1"/>
  <c r="N471" i="26"/>
  <c r="G541" i="26" s="1"/>
  <c r="Q470" i="26"/>
  <c r="J540" i="26" s="1"/>
  <c r="P470" i="26"/>
  <c r="I540" i="26" s="1"/>
  <c r="O470" i="26"/>
  <c r="H540" i="26" s="1"/>
  <c r="N470" i="26"/>
  <c r="G540" i="26" s="1"/>
  <c r="Q469" i="26"/>
  <c r="J539" i="26" s="1"/>
  <c r="P469" i="26"/>
  <c r="I539" i="26" s="1"/>
  <c r="O469" i="26"/>
  <c r="H539" i="26" s="1"/>
  <c r="N469" i="26"/>
  <c r="G539" i="26" s="1"/>
  <c r="Q468" i="26"/>
  <c r="J538" i="26" s="1"/>
  <c r="P468" i="26"/>
  <c r="I538" i="26" s="1"/>
  <c r="O468" i="26"/>
  <c r="H538" i="26" s="1"/>
  <c r="N468" i="26"/>
  <c r="G538" i="26" s="1"/>
  <c r="Q467" i="26"/>
  <c r="J537" i="26" s="1"/>
  <c r="P467" i="26"/>
  <c r="I537" i="26" s="1"/>
  <c r="O467" i="26"/>
  <c r="H537" i="26" s="1"/>
  <c r="N467" i="26"/>
  <c r="G537" i="26" s="1"/>
  <c r="N441" i="26"/>
  <c r="I531" i="26" s="1"/>
  <c r="M467" i="26"/>
  <c r="F537" i="26" s="1"/>
  <c r="O444" i="26"/>
  <c r="J534" i="26" s="1"/>
  <c r="N444" i="26"/>
  <c r="I534" i="26" s="1"/>
  <c r="M444" i="26"/>
  <c r="H534" i="26" s="1"/>
  <c r="L444" i="26"/>
  <c r="G534" i="26" s="1"/>
  <c r="O443" i="26"/>
  <c r="J533" i="26" s="1"/>
  <c r="N443" i="26"/>
  <c r="I533" i="26" s="1"/>
  <c r="M443" i="26"/>
  <c r="H533" i="26" s="1"/>
  <c r="L443" i="26"/>
  <c r="G533" i="26" s="1"/>
  <c r="O442" i="26"/>
  <c r="J532" i="26" s="1"/>
  <c r="N442" i="26"/>
  <c r="I532" i="26" s="1"/>
  <c r="M442" i="26"/>
  <c r="H532" i="26" s="1"/>
  <c r="L442" i="26"/>
  <c r="G532" i="26" s="1"/>
  <c r="O441" i="26"/>
  <c r="J531" i="26" s="1"/>
  <c r="M441" i="26"/>
  <c r="H531" i="26" s="1"/>
  <c r="L441" i="26"/>
  <c r="G531" i="26" s="1"/>
  <c r="K441" i="26"/>
  <c r="F531" i="26" s="1"/>
  <c r="J441" i="26"/>
  <c r="M473" i="26"/>
  <c r="F543" i="26" s="1"/>
  <c r="M472" i="26"/>
  <c r="F542" i="26" s="1"/>
  <c r="M471" i="26"/>
  <c r="F541" i="26" s="1"/>
  <c r="M470" i="26"/>
  <c r="F540" i="26" s="1"/>
  <c r="M469" i="26"/>
  <c r="F539" i="26" s="1"/>
  <c r="M468" i="26"/>
  <c r="F538" i="26" s="1"/>
  <c r="L457" i="26"/>
  <c r="L456" i="26"/>
  <c r="L455" i="26"/>
  <c r="L454" i="26"/>
  <c r="K444" i="26"/>
  <c r="F534" i="26" s="1"/>
  <c r="J444" i="26"/>
  <c r="K443" i="26"/>
  <c r="F533" i="26" s="1"/>
  <c r="J443" i="26"/>
  <c r="K442" i="26"/>
  <c r="F532" i="26" s="1"/>
  <c r="J442" i="26"/>
  <c r="U371" i="26"/>
  <c r="T371" i="26"/>
  <c r="S371" i="26"/>
  <c r="R371" i="26"/>
  <c r="U370" i="26"/>
  <c r="T370" i="26"/>
  <c r="S370" i="26"/>
  <c r="R370" i="26"/>
  <c r="U369" i="26"/>
  <c r="T369" i="26"/>
  <c r="S369" i="26"/>
  <c r="R369" i="26"/>
  <c r="U368" i="26"/>
  <c r="T368" i="26"/>
  <c r="S368" i="26"/>
  <c r="R368" i="26"/>
  <c r="U367" i="26"/>
  <c r="T367" i="26"/>
  <c r="S367" i="26"/>
  <c r="R367" i="26"/>
  <c r="U366" i="26"/>
  <c r="T366" i="26"/>
  <c r="S366" i="26"/>
  <c r="R366" i="26"/>
  <c r="U365" i="26"/>
  <c r="T365" i="26"/>
  <c r="S365" i="26"/>
  <c r="R365" i="26"/>
  <c r="U364" i="26"/>
  <c r="T364" i="26"/>
  <c r="S364" i="26"/>
  <c r="R364" i="26"/>
  <c r="U363" i="26"/>
  <c r="T363" i="26"/>
  <c r="S363" i="26"/>
  <c r="R363" i="26"/>
  <c r="U362" i="26"/>
  <c r="T362" i="26"/>
  <c r="S362" i="26"/>
  <c r="R362" i="26"/>
  <c r="U361" i="26"/>
  <c r="T361" i="26"/>
  <c r="S361" i="26"/>
  <c r="R361" i="26"/>
  <c r="U360" i="26"/>
  <c r="T360" i="26"/>
  <c r="S360" i="26"/>
  <c r="R360" i="26"/>
  <c r="U359" i="26"/>
  <c r="T359" i="26"/>
  <c r="S359" i="26"/>
  <c r="R359" i="26"/>
  <c r="U358" i="26"/>
  <c r="T358" i="26"/>
  <c r="S358" i="26"/>
  <c r="R358" i="26"/>
  <c r="U357" i="26"/>
  <c r="T357" i="26"/>
  <c r="S357" i="26"/>
  <c r="R357" i="26"/>
  <c r="U356" i="26"/>
  <c r="T356" i="26"/>
  <c r="S356" i="26"/>
  <c r="R356" i="26"/>
  <c r="U355" i="26"/>
  <c r="T355" i="26"/>
  <c r="S355" i="26"/>
  <c r="R355" i="26"/>
  <c r="U354" i="26"/>
  <c r="T354" i="26"/>
  <c r="S354" i="26"/>
  <c r="R354" i="26"/>
  <c r="U353" i="26"/>
  <c r="T353" i="26"/>
  <c r="S353" i="26"/>
  <c r="R353" i="26"/>
  <c r="U352" i="26"/>
  <c r="T352" i="26"/>
  <c r="S352" i="26"/>
  <c r="R352" i="26"/>
  <c r="U351" i="26"/>
  <c r="T351" i="26"/>
  <c r="S351" i="26"/>
  <c r="R351" i="26"/>
  <c r="U350" i="26"/>
  <c r="T350" i="26"/>
  <c r="S350" i="26"/>
  <c r="R350" i="26"/>
  <c r="U349" i="26"/>
  <c r="T349" i="26"/>
  <c r="S349" i="26"/>
  <c r="R349" i="26"/>
  <c r="U348" i="26"/>
  <c r="T348" i="26"/>
  <c r="S348" i="26"/>
  <c r="R348" i="26"/>
  <c r="U347" i="26"/>
  <c r="T347" i="26"/>
  <c r="S347" i="26"/>
  <c r="R347" i="26"/>
  <c r="U346" i="26"/>
  <c r="T346" i="26"/>
  <c r="S346" i="26"/>
  <c r="R346" i="26"/>
  <c r="U345" i="26"/>
  <c r="T345" i="26"/>
  <c r="S345" i="26"/>
  <c r="R345" i="26"/>
  <c r="U344" i="26"/>
  <c r="T344" i="26"/>
  <c r="S344" i="26"/>
  <c r="R344" i="26"/>
  <c r="U343" i="26"/>
  <c r="T343" i="26"/>
  <c r="S343" i="26"/>
  <c r="R343" i="26"/>
  <c r="U342" i="26"/>
  <c r="T342" i="26"/>
  <c r="S342" i="26"/>
  <c r="R342" i="26"/>
  <c r="U341" i="26"/>
  <c r="T341" i="26"/>
  <c r="S341" i="26"/>
  <c r="R341" i="26"/>
  <c r="U340" i="26"/>
  <c r="T340" i="26"/>
  <c r="S340" i="26"/>
  <c r="R340" i="26"/>
  <c r="U339" i="26"/>
  <c r="T339" i="26"/>
  <c r="S339" i="26"/>
  <c r="R339" i="26"/>
  <c r="U338" i="26"/>
  <c r="T338" i="26"/>
  <c r="S338" i="26"/>
  <c r="R338" i="26"/>
  <c r="U337" i="26"/>
  <c r="T337" i="26"/>
  <c r="S337" i="26"/>
  <c r="R337" i="26"/>
  <c r="U336" i="26"/>
  <c r="T336" i="26"/>
  <c r="S336" i="26"/>
  <c r="R336" i="26"/>
  <c r="U335" i="26"/>
  <c r="T335" i="26"/>
  <c r="S335" i="26"/>
  <c r="R335" i="26"/>
  <c r="U334" i="26"/>
  <c r="T334" i="26"/>
  <c r="S334" i="26"/>
  <c r="R334" i="26"/>
  <c r="U333" i="26"/>
  <c r="T333" i="26"/>
  <c r="S333" i="26"/>
  <c r="R333" i="26"/>
  <c r="U332" i="26"/>
  <c r="T332" i="26"/>
  <c r="S332" i="26"/>
  <c r="R332" i="26"/>
  <c r="U331" i="26"/>
  <c r="T331" i="26"/>
  <c r="S331" i="26"/>
  <c r="R331" i="26"/>
  <c r="U330" i="26"/>
  <c r="T330" i="26"/>
  <c r="S330" i="26"/>
  <c r="R330" i="26"/>
  <c r="U329" i="26"/>
  <c r="T329" i="26"/>
  <c r="S329" i="26"/>
  <c r="R329" i="26"/>
  <c r="U328" i="26"/>
  <c r="T328" i="26"/>
  <c r="S328" i="26"/>
  <c r="R328" i="26"/>
  <c r="U327" i="26"/>
  <c r="T327" i="26"/>
  <c r="S327" i="26"/>
  <c r="R327" i="26"/>
  <c r="U326" i="26"/>
  <c r="T326" i="26"/>
  <c r="S326" i="26"/>
  <c r="R326" i="26"/>
  <c r="U325" i="26"/>
  <c r="T325" i="26"/>
  <c r="S325" i="26"/>
  <c r="R325" i="26"/>
  <c r="U324" i="26"/>
  <c r="T324" i="26"/>
  <c r="S324" i="26"/>
  <c r="R324" i="26"/>
  <c r="U323" i="26"/>
  <c r="T323" i="26"/>
  <c r="S323" i="26"/>
  <c r="R323" i="26"/>
  <c r="U322" i="26"/>
  <c r="T322" i="26"/>
  <c r="S322" i="26"/>
  <c r="R322" i="26"/>
  <c r="Q371" i="26"/>
  <c r="Q370" i="26"/>
  <c r="Q369" i="26"/>
  <c r="Q368" i="26"/>
  <c r="Q367" i="26"/>
  <c r="Q366" i="26"/>
  <c r="Q365" i="26"/>
  <c r="Q364" i="26"/>
  <c r="Q363" i="26"/>
  <c r="Q362" i="26"/>
  <c r="Q361" i="26"/>
  <c r="Q360" i="26"/>
  <c r="Q359" i="26"/>
  <c r="Q358" i="26"/>
  <c r="Q357" i="26"/>
  <c r="Q356" i="26"/>
  <c r="Q355" i="26"/>
  <c r="Q354" i="26"/>
  <c r="Q353" i="26"/>
  <c r="Q352" i="26"/>
  <c r="Q351" i="26"/>
  <c r="Q350" i="26"/>
  <c r="Q349" i="26"/>
  <c r="Q348" i="26"/>
  <c r="Q347" i="26"/>
  <c r="Q346" i="26"/>
  <c r="Q345" i="26"/>
  <c r="Q344" i="26"/>
  <c r="Q343" i="26"/>
  <c r="Q342" i="26"/>
  <c r="Q341" i="26"/>
  <c r="Q340" i="26"/>
  <c r="Q339" i="26"/>
  <c r="Q338" i="26"/>
  <c r="Q337" i="26"/>
  <c r="Q336" i="26"/>
  <c r="Q335" i="26"/>
  <c r="Q334" i="26"/>
  <c r="Q333" i="26"/>
  <c r="Q332" i="26"/>
  <c r="Q331" i="26"/>
  <c r="Q330" i="26"/>
  <c r="Q329" i="26"/>
  <c r="Q328" i="26"/>
  <c r="Q327" i="26"/>
  <c r="Q326" i="26"/>
  <c r="Q325" i="26"/>
  <c r="Q324" i="26"/>
  <c r="Q323" i="26"/>
  <c r="Q322" i="26"/>
  <c r="J420" i="26"/>
  <c r="J529" i="26" s="1"/>
  <c r="I420" i="26"/>
  <c r="I529" i="26" s="1"/>
  <c r="H420" i="26"/>
  <c r="H529" i="26" s="1"/>
  <c r="G420" i="26"/>
  <c r="G529" i="26" s="1"/>
  <c r="J419" i="26"/>
  <c r="J528" i="26" s="1"/>
  <c r="I419" i="26"/>
  <c r="I528" i="26" s="1"/>
  <c r="H419" i="26"/>
  <c r="H528" i="26" s="1"/>
  <c r="G419" i="26"/>
  <c r="G528" i="26" s="1"/>
  <c r="J418" i="26"/>
  <c r="J527" i="26" s="1"/>
  <c r="I418" i="26"/>
  <c r="I527" i="26" s="1"/>
  <c r="H418" i="26"/>
  <c r="H527" i="26" s="1"/>
  <c r="G418" i="26"/>
  <c r="G527" i="26" s="1"/>
  <c r="J417" i="26"/>
  <c r="J526" i="26" s="1"/>
  <c r="I417" i="26"/>
  <c r="I526" i="26" s="1"/>
  <c r="H417" i="26"/>
  <c r="H526" i="26" s="1"/>
  <c r="G417" i="26"/>
  <c r="G526" i="26" s="1"/>
  <c r="J416" i="26"/>
  <c r="J525" i="26" s="1"/>
  <c r="I416" i="26"/>
  <c r="I525" i="26" s="1"/>
  <c r="H416" i="26"/>
  <c r="H525" i="26" s="1"/>
  <c r="G416" i="26"/>
  <c r="G525" i="26" s="1"/>
  <c r="J415" i="26"/>
  <c r="J524" i="26" s="1"/>
  <c r="I415" i="26"/>
  <c r="I524" i="26" s="1"/>
  <c r="H415" i="26"/>
  <c r="H524" i="26" s="1"/>
  <c r="F389" i="26"/>
  <c r="J510" i="26" s="1"/>
  <c r="F390" i="26"/>
  <c r="J511" i="26" s="1"/>
  <c r="E390" i="26"/>
  <c r="I511" i="26" s="1"/>
  <c r="D390" i="26"/>
  <c r="H511" i="26" s="1"/>
  <c r="C390" i="26"/>
  <c r="G511" i="26" s="1"/>
  <c r="E389" i="26"/>
  <c r="I510" i="26" s="1"/>
  <c r="D389" i="26"/>
  <c r="H510" i="26" s="1"/>
  <c r="C399" i="26"/>
  <c r="C400" i="26" s="1"/>
  <c r="F420" i="26"/>
  <c r="F529" i="26" s="1"/>
  <c r="F419" i="26"/>
  <c r="F528" i="26" s="1"/>
  <c r="F418" i="26"/>
  <c r="F527" i="26" s="1"/>
  <c r="F417" i="26"/>
  <c r="F526" i="26" s="1"/>
  <c r="F416" i="26"/>
  <c r="F525" i="26" s="1"/>
  <c r="F415" i="26"/>
  <c r="F524" i="26" s="1"/>
  <c r="B390" i="26"/>
  <c r="F511" i="26" s="1"/>
  <c r="B389" i="26"/>
  <c r="F510" i="26" s="1"/>
  <c r="BS384" i="26"/>
  <c r="BR384" i="26"/>
  <c r="BQ384" i="26"/>
  <c r="BP384" i="26"/>
  <c r="BO384" i="26"/>
  <c r="BN384" i="26"/>
  <c r="BM384" i="26"/>
  <c r="BL384" i="26"/>
  <c r="BK384" i="26"/>
  <c r="BJ384" i="26"/>
  <c r="BI384" i="26"/>
  <c r="BH384" i="26"/>
  <c r="BG384" i="26"/>
  <c r="BE384" i="26"/>
  <c r="BD384" i="26"/>
  <c r="BC384" i="26"/>
  <c r="BB384" i="26"/>
  <c r="BA384" i="26"/>
  <c r="AZ384" i="26"/>
  <c r="AY384" i="26"/>
  <c r="AX384" i="26"/>
  <c r="AW384" i="26"/>
  <c r="AV384" i="26"/>
  <c r="AU384" i="26"/>
  <c r="AT384" i="26"/>
  <c r="AS384" i="26"/>
  <c r="AR384" i="26"/>
  <c r="AQ384" i="26"/>
  <c r="AP384" i="26"/>
  <c r="AO384" i="26"/>
  <c r="AN384" i="26"/>
  <c r="AB384" i="26"/>
  <c r="AA384" i="26"/>
  <c r="Z384" i="26"/>
  <c r="Y384" i="26"/>
  <c r="X384" i="26"/>
  <c r="W384" i="26"/>
  <c r="V384" i="26"/>
  <c r="U384" i="26"/>
  <c r="T384" i="26"/>
  <c r="S384" i="26"/>
  <c r="R384" i="26"/>
  <c r="Q384" i="26"/>
  <c r="P384" i="26"/>
  <c r="O384" i="26"/>
  <c r="N384" i="26"/>
  <c r="M384" i="26"/>
  <c r="L384" i="26"/>
  <c r="K384" i="26"/>
  <c r="J384" i="26"/>
  <c r="I384" i="26"/>
  <c r="H384" i="26"/>
  <c r="G384" i="26"/>
  <c r="F384" i="26"/>
  <c r="E384" i="26"/>
  <c r="D384" i="26"/>
  <c r="C384" i="26"/>
  <c r="B384" i="26"/>
  <c r="A384" i="26"/>
  <c r="R380" i="26"/>
  <c r="R379" i="26"/>
  <c r="R378" i="26"/>
  <c r="R377" i="26"/>
  <c r="O293" i="26"/>
  <c r="O292" i="26"/>
  <c r="O291" i="26"/>
  <c r="O290" i="26"/>
  <c r="N285" i="26"/>
  <c r="N284" i="26"/>
  <c r="N283" i="26"/>
  <c r="N282" i="26"/>
  <c r="B283" i="26"/>
  <c r="B282" i="26"/>
  <c r="BP285" i="26"/>
  <c r="BO285" i="26"/>
  <c r="BN285" i="26"/>
  <c r="BP284" i="26"/>
  <c r="BO284" i="26"/>
  <c r="BN284" i="26"/>
  <c r="BP283" i="26"/>
  <c r="BO283" i="26"/>
  <c r="BN283" i="26"/>
  <c r="BM304" i="26" a="1"/>
  <c r="BM304" i="26" s="1"/>
  <c r="BM303" i="26" a="1"/>
  <c r="BM303" i="26" s="1"/>
  <c r="BM302" i="26" a="1"/>
  <c r="BM302" i="26" s="1"/>
  <c r="BM301" i="26" a="1"/>
  <c r="BM301" i="26" s="1"/>
  <c r="BM300" i="26" a="1"/>
  <c r="BM300" i="26" s="1"/>
  <c r="BM298" i="26" a="1"/>
  <c r="BM298" i="26" s="1"/>
  <c r="BM297" i="26" a="1"/>
  <c r="BM297" i="26" s="1"/>
  <c r="BM296" i="26" a="1"/>
  <c r="BM296" i="26" s="1"/>
  <c r="BM295" i="26" a="1"/>
  <c r="BM295" i="26" s="1"/>
  <c r="BM294" i="26" a="1"/>
  <c r="BM294" i="26" s="1"/>
  <c r="BL327" i="26" a="1"/>
  <c r="BL327" i="26" s="1"/>
  <c r="BL326" i="26" a="1"/>
  <c r="BL326" i="26" s="1"/>
  <c r="BL325" i="26" a="1"/>
  <c r="BL325" i="26" s="1"/>
  <c r="BL323" i="26" a="1"/>
  <c r="BL323" i="26" s="1"/>
  <c r="BL322" i="26" a="1"/>
  <c r="BL322" i="26" s="1"/>
  <c r="BL321" i="26" a="1"/>
  <c r="BL321" i="26" s="1"/>
  <c r="BL320" i="26" a="1"/>
  <c r="BL320" i="26" s="1"/>
  <c r="BL319" i="26" a="1"/>
  <c r="BL319" i="26" s="1"/>
  <c r="BL318" i="26" a="1"/>
  <c r="BL318" i="26" s="1"/>
  <c r="BK310" i="26" a="1"/>
  <c r="BK310" i="26" s="1"/>
  <c r="BK309" i="26" a="1"/>
  <c r="BK309" i="26" s="1"/>
  <c r="BK308" i="26" a="1"/>
  <c r="BK308" i="26" s="1"/>
  <c r="BK307" i="26" a="1"/>
  <c r="BK307" i="26" s="1"/>
  <c r="BK306" i="26" a="1"/>
  <c r="BK306" i="26" s="1"/>
  <c r="BJ301" i="26" a="1"/>
  <c r="BJ301" i="26" s="1"/>
  <c r="BJ300" i="26" a="1"/>
  <c r="BJ300" i="26" s="1"/>
  <c r="BJ299" i="26" a="1"/>
  <c r="BJ299" i="26" s="1"/>
  <c r="BJ298" i="26" a="1"/>
  <c r="BJ298" i="26" s="1"/>
  <c r="BJ297" i="26" a="1"/>
  <c r="BJ297" i="26" s="1"/>
  <c r="BK297" i="26" s="1"/>
  <c r="BJ296" i="26" a="1"/>
  <c r="BJ296" i="26" s="1"/>
  <c r="BK296" i="26" s="1"/>
  <c r="BJ295" i="26" a="1"/>
  <c r="BJ295" i="26" s="1"/>
  <c r="BK295" i="26" s="1"/>
  <c r="BJ294" i="26" a="1"/>
  <c r="BJ294" i="26" s="1"/>
  <c r="AT284" i="26"/>
  <c r="AS284" i="26"/>
  <c r="AR284" i="26"/>
  <c r="AT283" i="26"/>
  <c r="AS283" i="26"/>
  <c r="AR283" i="26"/>
  <c r="AQ284" i="26"/>
  <c r="AQ283" i="26"/>
  <c r="BI285" i="26"/>
  <c r="BH285" i="26"/>
  <c r="BG285" i="26"/>
  <c r="BF285" i="26"/>
  <c r="BE285" i="26"/>
  <c r="BD285" i="26"/>
  <c r="BC285" i="26"/>
  <c r="BB285" i="26"/>
  <c r="BI284" i="26"/>
  <c r="BH284" i="26"/>
  <c r="BG284" i="26"/>
  <c r="BF284" i="26"/>
  <c r="BE284" i="26"/>
  <c r="BD284" i="26"/>
  <c r="BC284" i="26"/>
  <c r="BB284" i="26"/>
  <c r="BI283" i="26"/>
  <c r="BI287" i="26" s="1"/>
  <c r="BH283" i="26"/>
  <c r="BG283" i="26"/>
  <c r="BF283" i="26"/>
  <c r="BE283" i="26"/>
  <c r="BD283" i="26"/>
  <c r="BC283" i="26"/>
  <c r="BB283" i="26"/>
  <c r="BA285" i="26"/>
  <c r="BA284" i="26"/>
  <c r="BA283" i="26"/>
  <c r="AZ310" i="26" a="1"/>
  <c r="AZ310" i="26" s="1"/>
  <c r="AZ309" i="26" a="1"/>
  <c r="AZ309" i="26" s="1"/>
  <c r="AZ308" i="26" a="1"/>
  <c r="AZ308" i="26" s="1"/>
  <c r="AZ307" i="26" a="1"/>
  <c r="AZ307" i="26" s="1"/>
  <c r="AZ306" i="26" a="1"/>
  <c r="AZ306" i="26" s="1"/>
  <c r="AY301" i="26" a="1"/>
  <c r="AY301" i="26" s="1"/>
  <c r="AY300" i="26" a="1"/>
  <c r="AY300" i="26" s="1"/>
  <c r="AY298" i="26" a="1"/>
  <c r="AY298" i="26" s="1"/>
  <c r="AY297" i="26" a="1"/>
  <c r="AY297" i="26" s="1"/>
  <c r="AY296" i="26" a="1"/>
  <c r="AY296" i="26" s="1"/>
  <c r="AX290" i="26" a="1"/>
  <c r="AX290" i="26" s="1"/>
  <c r="AX289" i="26" a="1"/>
  <c r="AX289" i="26" s="1"/>
  <c r="AX288" i="26" a="1"/>
  <c r="AX288" i="26" s="1"/>
  <c r="AX287" i="26" a="1"/>
  <c r="AX287" i="26" s="1"/>
  <c r="AX286" i="26" a="1"/>
  <c r="AX286" i="26" s="1"/>
  <c r="AX285" i="26" a="1"/>
  <c r="AX285" i="26" s="1"/>
  <c r="AX284" i="26" a="1"/>
  <c r="AX284" i="26" s="1"/>
  <c r="AX283" i="26" a="1"/>
  <c r="AX283" i="26" s="1"/>
  <c r="AW332" i="26" a="1"/>
  <c r="AW332" i="26" s="1"/>
  <c r="AX332" i="26" s="1"/>
  <c r="AW331" i="26" a="1"/>
  <c r="AW331" i="26" s="1"/>
  <c r="AX331" i="26" s="1"/>
  <c r="AW330" i="26" a="1"/>
  <c r="AW330" i="26" s="1"/>
  <c r="AX330" i="26" s="1"/>
  <c r="AW329" i="26" a="1"/>
  <c r="AW329" i="26" s="1"/>
  <c r="AX329" i="26" s="1"/>
  <c r="AW328" i="26" a="1"/>
  <c r="AW328" i="26" s="1"/>
  <c r="AX328" i="26" s="1"/>
  <c r="AW327" i="26" a="1"/>
  <c r="AW327" i="26" s="1"/>
  <c r="AX327" i="26" s="1"/>
  <c r="AW326" i="26" a="1"/>
  <c r="AW326" i="26" s="1"/>
  <c r="AX326" i="26" s="1"/>
  <c r="AV321" i="26" a="1"/>
  <c r="AV321" i="26" s="1"/>
  <c r="AW321" i="26" s="1"/>
  <c r="AV320" i="26" a="1"/>
  <c r="AV320" i="26" s="1"/>
  <c r="AW320" i="26" s="1"/>
  <c r="AV319" i="26" a="1"/>
  <c r="AV319" i="26" s="1"/>
  <c r="AW319" i="26" s="1"/>
  <c r="AV318" i="26" a="1"/>
  <c r="AV318" i="26" s="1"/>
  <c r="AW318" i="26" s="1"/>
  <c r="AV317" i="26" a="1"/>
  <c r="AV317" i="26" s="1"/>
  <c r="AW317" i="26" s="1"/>
  <c r="AV316" i="26" a="1"/>
  <c r="AV316" i="26" s="1"/>
  <c r="AW316" i="26" s="1"/>
  <c r="AU311" i="26" a="1"/>
  <c r="AU311" i="26" s="1"/>
  <c r="AU310" i="26" a="1"/>
  <c r="AU310" i="26" s="1"/>
  <c r="AU309" i="26" a="1"/>
  <c r="AU309" i="26" s="1"/>
  <c r="AU308" i="26" a="1"/>
  <c r="AU308" i="26" s="1"/>
  <c r="AU307" i="26" a="1"/>
  <c r="AU307" i="26" s="1"/>
  <c r="AP346" i="26"/>
  <c r="AP345" i="26"/>
  <c r="AP344" i="26"/>
  <c r="AP343" i="26"/>
  <c r="AP342" i="26"/>
  <c r="AP341" i="26"/>
  <c r="AP340" i="26"/>
  <c r="AO334" i="26" a="1"/>
  <c r="AO334" i="26" s="1"/>
  <c r="AO333" i="26" a="1"/>
  <c r="AO333" i="26" s="1"/>
  <c r="AO332" i="26" a="1"/>
  <c r="AO332" i="26" s="1"/>
  <c r="AO331" i="26" a="1"/>
  <c r="AO331" i="26" s="1"/>
  <c r="AO330" i="26" a="1"/>
  <c r="AO330" i="26" s="1"/>
  <c r="AO329" i="26" a="1"/>
  <c r="AO329" i="26" s="1"/>
  <c r="AO328" i="26" a="1"/>
  <c r="AO328" i="26" s="1"/>
  <c r="AO327" i="26" a="1"/>
  <c r="AO327" i="26" s="1"/>
  <c r="AO326" i="26" a="1"/>
  <c r="AO326" i="26" s="1"/>
  <c r="AO325" i="26" a="1"/>
  <c r="AO325" i="26" s="1"/>
  <c r="AN318" i="26" a="1"/>
  <c r="AN318" i="26" s="1"/>
  <c r="AN317" i="26" a="1"/>
  <c r="AN317" i="26" s="1"/>
  <c r="AN316" i="26" a="1"/>
  <c r="AN316" i="26" s="1"/>
  <c r="AN315" i="26" a="1"/>
  <c r="AN315" i="26" s="1"/>
  <c r="AN314" i="26" a="1"/>
  <c r="AN314" i="26" s="1"/>
  <c r="AN313" i="26" a="1"/>
  <c r="AN313" i="26" s="1"/>
  <c r="AN312" i="26" a="1"/>
  <c r="AN312" i="26" s="1"/>
  <c r="AN311" i="26" a="1"/>
  <c r="AN311" i="26" s="1"/>
  <c r="AN310" i="26" a="1"/>
  <c r="AN310" i="26" s="1"/>
  <c r="AN309" i="26" a="1"/>
  <c r="AN309" i="26" s="1"/>
  <c r="AN308" i="26" a="1"/>
  <c r="AN308" i="26" s="1"/>
  <c r="AN307" i="26" a="1"/>
  <c r="AN307" i="26" s="1"/>
  <c r="AN306" i="26" a="1"/>
  <c r="AN306" i="26" s="1"/>
  <c r="AN305" i="26" a="1"/>
  <c r="AN305" i="26" s="1"/>
  <c r="AN304" i="26" a="1"/>
  <c r="AN304" i="26" s="1"/>
  <c r="AN303" i="26" a="1"/>
  <c r="AN303" i="26" s="1"/>
  <c r="AN302" i="26" a="1"/>
  <c r="AN302" i="26" s="1"/>
  <c r="AI304" i="26" a="1"/>
  <c r="AI304" i="26" s="1"/>
  <c r="BS267" i="26"/>
  <c r="BR267" i="26"/>
  <c r="BQ267" i="26"/>
  <c r="BP267" i="26"/>
  <c r="BO267" i="26"/>
  <c r="BN267" i="26"/>
  <c r="BM267" i="26"/>
  <c r="BL267" i="26"/>
  <c r="BK267" i="26"/>
  <c r="BJ267" i="26"/>
  <c r="BI267" i="26"/>
  <c r="BH267" i="26"/>
  <c r="BG267" i="26"/>
  <c r="BF267" i="26"/>
  <c r="BE267" i="26"/>
  <c r="BD267" i="26"/>
  <c r="BC267" i="26"/>
  <c r="BB267" i="26"/>
  <c r="BA267" i="26"/>
  <c r="AZ267" i="26"/>
  <c r="AY267" i="26"/>
  <c r="AX267" i="26"/>
  <c r="AW267" i="26"/>
  <c r="AV267" i="26"/>
  <c r="AU267" i="26"/>
  <c r="AT267" i="26"/>
  <c r="AS267" i="26"/>
  <c r="AR267" i="26"/>
  <c r="AQ267" i="26"/>
  <c r="AP267" i="26"/>
  <c r="AO267" i="26"/>
  <c r="AN267" i="26"/>
  <c r="AD267" i="26"/>
  <c r="AE267" i="26"/>
  <c r="AF267" i="26"/>
  <c r="AG267" i="26"/>
  <c r="AH267" i="26"/>
  <c r="AI267" i="26"/>
  <c r="AI316" i="26" s="1" a="1"/>
  <c r="AI316" i="26" s="1"/>
  <c r="AJ267" i="26"/>
  <c r="AK267" i="26"/>
  <c r="AL267" i="26"/>
  <c r="AM267" i="26"/>
  <c r="AM293" i="26"/>
  <c r="AM292" i="26"/>
  <c r="AM291" i="26"/>
  <c r="AM290" i="26"/>
  <c r="AM289" i="26"/>
  <c r="AL284" i="26"/>
  <c r="AL283" i="26"/>
  <c r="AK335" i="26"/>
  <c r="AK334" i="26"/>
  <c r="AK333" i="26"/>
  <c r="AK332" i="26"/>
  <c r="AK331" i="26"/>
  <c r="AJ325" i="26"/>
  <c r="AI305" i="26" a="1"/>
  <c r="AI305" i="26" s="1"/>
  <c r="AH295" i="26"/>
  <c r="AH299" i="26"/>
  <c r="AH300" i="26"/>
  <c r="AH298" i="26"/>
  <c r="AH297" i="26"/>
  <c r="AH296" i="26"/>
  <c r="AG287" i="26"/>
  <c r="AG286" i="26"/>
  <c r="AG285" i="26"/>
  <c r="AG284" i="26"/>
  <c r="AG283" i="26"/>
  <c r="X289" i="26"/>
  <c r="X288" i="26"/>
  <c r="X287" i="26"/>
  <c r="X286" i="26"/>
  <c r="X285" i="26"/>
  <c r="X284" i="26"/>
  <c r="X283" i="26"/>
  <c r="X282" i="26"/>
  <c r="W267" i="26"/>
  <c r="X267" i="26"/>
  <c r="W289" i="26"/>
  <c r="W288" i="26"/>
  <c r="W287" i="26"/>
  <c r="W286" i="26"/>
  <c r="W285" i="26"/>
  <c r="W284" i="26"/>
  <c r="W283" i="26"/>
  <c r="W282" i="26"/>
  <c r="S300" i="26"/>
  <c r="S299" i="26"/>
  <c r="S298" i="26"/>
  <c r="S297" i="26"/>
  <c r="S296" i="26"/>
  <c r="S295" i="26"/>
  <c r="S294" i="26"/>
  <c r="S293" i="26"/>
  <c r="S292" i="26"/>
  <c r="S291" i="26"/>
  <c r="S290" i="26"/>
  <c r="S289" i="26"/>
  <c r="S288" i="26"/>
  <c r="S287" i="26"/>
  <c r="S286" i="26"/>
  <c r="S285" i="26"/>
  <c r="S284" i="26"/>
  <c r="S283" i="26"/>
  <c r="S282" i="26"/>
  <c r="AF329" i="26"/>
  <c r="AF328" i="26"/>
  <c r="AF327" i="26"/>
  <c r="AE323" i="26"/>
  <c r="AE322" i="26"/>
  <c r="AE321" i="26"/>
  <c r="AE320" i="26"/>
  <c r="AE319" i="26"/>
  <c r="AE318" i="26"/>
  <c r="AE317" i="26"/>
  <c r="AE316" i="26"/>
  <c r="AE315" i="26"/>
  <c r="AE314" i="26"/>
  <c r="AE313" i="26"/>
  <c r="AE308" i="26"/>
  <c r="AE307" i="26"/>
  <c r="AE306" i="26"/>
  <c r="AD302" i="26"/>
  <c r="AD301" i="26"/>
  <c r="AD300" i="26"/>
  <c r="AD299" i="26"/>
  <c r="AD298" i="26"/>
  <c r="AD297" i="26"/>
  <c r="AD296" i="26"/>
  <c r="AD295" i="26"/>
  <c r="AD290" i="26"/>
  <c r="AD291" i="26"/>
  <c r="AC286" i="26"/>
  <c r="AC285" i="26"/>
  <c r="AC284" i="26"/>
  <c r="AC283" i="26"/>
  <c r="J282" i="26"/>
  <c r="AC267" i="26"/>
  <c r="M314" i="26"/>
  <c r="M313" i="26"/>
  <c r="M312" i="26"/>
  <c r="M311" i="26"/>
  <c r="M310" i="26"/>
  <c r="M309" i="26"/>
  <c r="M308" i="26"/>
  <c r="L298" i="26"/>
  <c r="L297" i="26"/>
  <c r="L296" i="26"/>
  <c r="L295" i="26"/>
  <c r="K282" i="26"/>
  <c r="O267" i="26"/>
  <c r="N267" i="26"/>
  <c r="M267" i="26"/>
  <c r="L267" i="26"/>
  <c r="K284" i="26"/>
  <c r="K283" i="26"/>
  <c r="K285" i="26"/>
  <c r="J284" i="26"/>
  <c r="J283" i="26"/>
  <c r="J285" i="26"/>
  <c r="F298" i="26"/>
  <c r="F303" i="26"/>
  <c r="F302" i="26"/>
  <c r="F301" i="26"/>
  <c r="F300" i="26"/>
  <c r="F299" i="26"/>
  <c r="J267" i="26"/>
  <c r="I267" i="26"/>
  <c r="G267" i="26"/>
  <c r="F267" i="26"/>
  <c r="E267" i="26"/>
  <c r="D267" i="26"/>
  <c r="C267" i="26"/>
  <c r="B267" i="26"/>
  <c r="A267" i="26"/>
  <c r="A276" i="26"/>
  <c r="AE569" i="26" l="1"/>
  <c r="AE571" i="26"/>
  <c r="AE574" i="26"/>
  <c r="AB336" i="26"/>
  <c r="AC570" i="26"/>
  <c r="AE575" i="26"/>
  <c r="AC571" i="26"/>
  <c r="AB557" i="26"/>
  <c r="W548" i="26"/>
  <c r="AB559" i="26"/>
  <c r="AB562" i="26"/>
  <c r="AF569" i="26"/>
  <c r="AC574" i="26"/>
  <c r="AD555" i="26"/>
  <c r="AB558" i="26"/>
  <c r="AB561" i="26"/>
  <c r="AB563" i="26"/>
  <c r="AE555" i="26"/>
  <c r="AC555" i="26"/>
  <c r="AC567" i="26" s="1"/>
  <c r="AB341" i="26"/>
  <c r="S305" i="26"/>
  <c r="W411" i="26"/>
  <c r="S304" i="26"/>
  <c r="U586" i="26"/>
  <c r="U410" i="26"/>
  <c r="U590" i="26"/>
  <c r="U576" i="26"/>
  <c r="U585" i="26"/>
  <c r="U573" i="26"/>
  <c r="U591" i="26"/>
  <c r="W622" i="26"/>
  <c r="BF287" i="26"/>
  <c r="BF291" i="26" s="1"/>
  <c r="AU443" i="26"/>
  <c r="AU536" i="26" s="1"/>
  <c r="AP505" i="26"/>
  <c r="Z472" i="26" s="1"/>
  <c r="AU440" i="26"/>
  <c r="AU533" i="26" s="1"/>
  <c r="AV536" i="26"/>
  <c r="Q475" i="26"/>
  <c r="Q478" i="26" s="1"/>
  <c r="AQ487" i="26"/>
  <c r="AQ493" i="26" s="1"/>
  <c r="AV533" i="26"/>
  <c r="AE301" i="26"/>
  <c r="AG417" i="26"/>
  <c r="X430" i="26" s="1"/>
  <c r="AR505" i="26"/>
  <c r="AB472" i="26" s="1"/>
  <c r="AU441" i="26"/>
  <c r="AU534" i="26" s="1"/>
  <c r="AO505" i="26"/>
  <c r="Y472" i="26" s="1"/>
  <c r="AQ505" i="26"/>
  <c r="AA472" i="26" s="1"/>
  <c r="AA477" i="26"/>
  <c r="AU442" i="26"/>
  <c r="AU535" i="26" s="1"/>
  <c r="AN505" i="26"/>
  <c r="X472" i="26" s="1"/>
  <c r="AS517" i="26"/>
  <c r="AM297" i="26"/>
  <c r="BP415" i="26"/>
  <c r="AQ521" i="26"/>
  <c r="AG416" i="26"/>
  <c r="X429" i="26" s="1"/>
  <c r="AG418" i="26"/>
  <c r="X431" i="26" s="1"/>
  <c r="AO523" i="26"/>
  <c r="AR518" i="26"/>
  <c r="AO518" i="26"/>
  <c r="AS435" i="26"/>
  <c r="AN531" i="26"/>
  <c r="AN544" i="26" s="1"/>
  <c r="Z477" i="26"/>
  <c r="AR517" i="26"/>
  <c r="AP521" i="26"/>
  <c r="AQ518" i="26"/>
  <c r="Y478" i="26"/>
  <c r="AP487" i="26"/>
  <c r="AP490" i="26" s="1"/>
  <c r="AR429" i="26"/>
  <c r="BC409" i="26"/>
  <c r="Y430" i="26"/>
  <c r="Y476" i="26"/>
  <c r="AB477" i="26"/>
  <c r="Z478" i="26"/>
  <c r="AO519" i="26"/>
  <c r="AR521" i="26"/>
  <c r="AS518" i="26"/>
  <c r="AO516" i="26"/>
  <c r="X479" i="26"/>
  <c r="AA478" i="26"/>
  <c r="AP519" i="26"/>
  <c r="AS521" i="26"/>
  <c r="AT435" i="26"/>
  <c r="X475" i="26"/>
  <c r="AB478" i="26"/>
  <c r="R373" i="26"/>
  <c r="R402" i="26"/>
  <c r="R407" i="26" s="1"/>
  <c r="AK411" i="26"/>
  <c r="AT401" i="26"/>
  <c r="AT409" i="26" s="1"/>
  <c r="Y429" i="26"/>
  <c r="Y475" i="26"/>
  <c r="BO409" i="26"/>
  <c r="Z475" i="26"/>
  <c r="BP409" i="26"/>
  <c r="Y431" i="26"/>
  <c r="BN409" i="26"/>
  <c r="AR516" i="26"/>
  <c r="AP516" i="26"/>
  <c r="AS516" i="26"/>
  <c r="L446" i="26"/>
  <c r="L451" i="26" s="1"/>
  <c r="P402" i="26"/>
  <c r="P404" i="26" s="1"/>
  <c r="AS401" i="26"/>
  <c r="AS409" i="26" s="1"/>
  <c r="AJ554" i="26"/>
  <c r="AJ564" i="26" s="1"/>
  <c r="AE298" i="26"/>
  <c r="U373" i="26"/>
  <c r="Q402" i="26"/>
  <c r="Q407" i="26" s="1"/>
  <c r="AR423" i="26"/>
  <c r="BO397" i="26"/>
  <c r="BN397" i="26"/>
  <c r="BO418" i="26"/>
  <c r="AL531" i="26"/>
  <c r="AL548" i="26" s="1"/>
  <c r="AK554" i="26"/>
  <c r="AK567" i="26" s="1"/>
  <c r="AS423" i="26"/>
  <c r="AS429" i="26"/>
  <c r="AQ435" i="26"/>
  <c r="BF409" i="26"/>
  <c r="BD409" i="26"/>
  <c r="BP397" i="26"/>
  <c r="BA409" i="26"/>
  <c r="BP418" i="26"/>
  <c r="AM531" i="26"/>
  <c r="AM544" i="26" s="1"/>
  <c r="AL554" i="26"/>
  <c r="AL563" i="26" s="1"/>
  <c r="AT423" i="26"/>
  <c r="AT429" i="26"/>
  <c r="AR435" i="26"/>
  <c r="BG409" i="26"/>
  <c r="AJ450" i="26"/>
  <c r="BN419" i="26"/>
  <c r="AM554" i="26"/>
  <c r="AM570" i="26" s="1"/>
  <c r="AJ531" i="26"/>
  <c r="AJ544" i="26" s="1"/>
  <c r="AN554" i="26"/>
  <c r="AN569" i="26" s="1"/>
  <c r="BE397" i="26"/>
  <c r="BE401" i="26" s="1"/>
  <c r="AQ516" i="26"/>
  <c r="AK531" i="26"/>
  <c r="AL411" i="26"/>
  <c r="AK450" i="26"/>
  <c r="AL450" i="26"/>
  <c r="O417" i="26"/>
  <c r="O423" i="26" s="1"/>
  <c r="BO415" i="26"/>
  <c r="AM450" i="26"/>
  <c r="M446" i="26"/>
  <c r="M451" i="26" s="1"/>
  <c r="BH409" i="26"/>
  <c r="C393" i="26"/>
  <c r="C391" i="26" s="1"/>
  <c r="H422" i="26"/>
  <c r="P417" i="26"/>
  <c r="P421" i="26" s="1"/>
  <c r="BI409" i="26"/>
  <c r="Q417" i="26"/>
  <c r="Q420" i="26" s="1"/>
  <c r="BB409" i="26"/>
  <c r="J422" i="26"/>
  <c r="S373" i="26"/>
  <c r="R417" i="26"/>
  <c r="R421" i="26" s="1"/>
  <c r="AO477" i="26"/>
  <c r="T373" i="26"/>
  <c r="AQ491" i="26"/>
  <c r="AR401" i="26"/>
  <c r="AR409" i="26" s="1"/>
  <c r="BD397" i="26"/>
  <c r="BD399" i="26" s="1"/>
  <c r="BE409" i="26"/>
  <c r="O446" i="26"/>
  <c r="O449" i="26" s="1"/>
  <c r="O475" i="26"/>
  <c r="O482" i="26" s="1"/>
  <c r="N402" i="26"/>
  <c r="N405" i="26" s="1"/>
  <c r="AO487" i="26"/>
  <c r="AO490" i="26" s="1"/>
  <c r="AQ429" i="26"/>
  <c r="BN415" i="26"/>
  <c r="AQ494" i="26"/>
  <c r="AP477" i="26"/>
  <c r="AN487" i="26"/>
  <c r="AN492" i="26" s="1"/>
  <c r="AQ490" i="26"/>
  <c r="AN477" i="26"/>
  <c r="K436" i="26"/>
  <c r="K438" i="26" s="1"/>
  <c r="J436" i="26"/>
  <c r="J438" i="26" s="1"/>
  <c r="I436" i="26"/>
  <c r="I438" i="26" s="1"/>
  <c r="H436" i="26"/>
  <c r="H438" i="26" s="1"/>
  <c r="BF397" i="26"/>
  <c r="BF399" i="26" s="1"/>
  <c r="BG397" i="26"/>
  <c r="BG399" i="26" s="1"/>
  <c r="BH397" i="26"/>
  <c r="BH399" i="26" s="1"/>
  <c r="BA397" i="26"/>
  <c r="BA400" i="26" s="1"/>
  <c r="BI397" i="26"/>
  <c r="BI399" i="26" s="1"/>
  <c r="BB397" i="26"/>
  <c r="BB401" i="26" s="1"/>
  <c r="BC397" i="26"/>
  <c r="BC399" i="26" s="1"/>
  <c r="AQ423" i="26"/>
  <c r="AQ401" i="26"/>
  <c r="AP401" i="26"/>
  <c r="AP409" i="26" s="1"/>
  <c r="AJ411" i="26"/>
  <c r="AM477" i="26"/>
  <c r="AL477" i="26"/>
  <c r="AM487" i="26"/>
  <c r="AM493" i="26" s="1"/>
  <c r="AI411" i="26"/>
  <c r="R420" i="26"/>
  <c r="B393" i="26"/>
  <c r="B392" i="26" s="1"/>
  <c r="N446" i="26"/>
  <c r="N449" i="26" s="1"/>
  <c r="AI400" i="26"/>
  <c r="N475" i="26"/>
  <c r="N477" i="26" s="1"/>
  <c r="AJ400" i="26"/>
  <c r="G422" i="26"/>
  <c r="AK400" i="26"/>
  <c r="D393" i="26"/>
  <c r="I422" i="26"/>
  <c r="K446" i="26"/>
  <c r="K448" i="26" s="1"/>
  <c r="P475" i="26"/>
  <c r="P480" i="26" s="1"/>
  <c r="Q477" i="26"/>
  <c r="O402" i="26"/>
  <c r="O407" i="26" s="1"/>
  <c r="AG400" i="26"/>
  <c r="S417" i="26"/>
  <c r="S420" i="26" s="1"/>
  <c r="AH400" i="26"/>
  <c r="AH411" i="26"/>
  <c r="M475" i="26"/>
  <c r="J446" i="26"/>
  <c r="L459" i="26"/>
  <c r="AD293" i="26"/>
  <c r="AK339" i="26"/>
  <c r="O295" i="26"/>
  <c r="F393" i="26"/>
  <c r="E393" i="26"/>
  <c r="AK337" i="26"/>
  <c r="G436" i="26"/>
  <c r="AI308" i="26" a="1"/>
  <c r="AI308" i="26" s="1"/>
  <c r="BM306" i="26"/>
  <c r="BO287" i="26"/>
  <c r="BO290" i="26" s="1"/>
  <c r="B285" i="26"/>
  <c r="AI309" i="26" a="1"/>
  <c r="AI309" i="26" s="1"/>
  <c r="AI311" i="26" a="1"/>
  <c r="AI311" i="26" s="1"/>
  <c r="BP287" i="26"/>
  <c r="BP289" i="26" s="1"/>
  <c r="AI312" i="26" a="1"/>
  <c r="AI312" i="26" s="1"/>
  <c r="N287" i="26"/>
  <c r="R382" i="26"/>
  <c r="X291" i="26"/>
  <c r="AG288" i="26"/>
  <c r="AL286" i="26"/>
  <c r="AD304" i="26"/>
  <c r="AN320" i="26"/>
  <c r="BL329" i="26"/>
  <c r="F422" i="26"/>
  <c r="C401" i="26"/>
  <c r="S302" i="26"/>
  <c r="S306" i="26" s="1"/>
  <c r="AO336" i="26"/>
  <c r="AC288" i="26"/>
  <c r="AD285" i="26" s="1"/>
  <c r="AE325" i="26"/>
  <c r="AI317" i="26" a="1"/>
  <c r="AI317" i="26" s="1"/>
  <c r="AP350" i="26"/>
  <c r="AU313" i="26"/>
  <c r="AZ312" i="26"/>
  <c r="BI289" i="26"/>
  <c r="BI290" i="26"/>
  <c r="BI291" i="26"/>
  <c r="AE310" i="26"/>
  <c r="AI314" i="26" a="1"/>
  <c r="AI314" i="26" s="1"/>
  <c r="AI319" i="26" a="1"/>
  <c r="AI319" i="26" s="1"/>
  <c r="BJ303" i="26"/>
  <c r="BK312" i="26"/>
  <c r="L300" i="26"/>
  <c r="L302" i="26" s="1"/>
  <c r="AI306" i="26" a="1"/>
  <c r="AI306" i="26" s="1"/>
  <c r="AI307" i="26" a="1"/>
  <c r="AI307" i="26" s="1"/>
  <c r="AJ327" i="26"/>
  <c r="AL334" i="26" s="1"/>
  <c r="AX292" i="26"/>
  <c r="AY303" i="26"/>
  <c r="AR286" i="26"/>
  <c r="AR289" i="26" s="1"/>
  <c r="AF331" i="26"/>
  <c r="AV323" i="26"/>
  <c r="BP291" i="26"/>
  <c r="BN287" i="26"/>
  <c r="BN289" i="26" s="1"/>
  <c r="AI310" i="26" a="1"/>
  <c r="AI310" i="26" s="1"/>
  <c r="AW334" i="26"/>
  <c r="BF289" i="26"/>
  <c r="AH302" i="26"/>
  <c r="AP348" i="26"/>
  <c r="BK294" i="26"/>
  <c r="W291" i="26"/>
  <c r="AM295" i="26"/>
  <c r="M316" i="26"/>
  <c r="M324" i="26" s="1"/>
  <c r="AT286" i="26"/>
  <c r="AT288" i="26" s="1"/>
  <c r="AS286" i="26"/>
  <c r="AS288" i="26" s="1"/>
  <c r="AQ286" i="26"/>
  <c r="BG287" i="26"/>
  <c r="BG291" i="26" s="1"/>
  <c r="BA287" i="26"/>
  <c r="BA289" i="26" s="1"/>
  <c r="BH287" i="26"/>
  <c r="BH290" i="26" s="1"/>
  <c r="BD287" i="26"/>
  <c r="BD289" i="26" s="1"/>
  <c r="BE287" i="26"/>
  <c r="BC287" i="26"/>
  <c r="BC291" i="26" s="1"/>
  <c r="BB287" i="26"/>
  <c r="BB290" i="26" s="1"/>
  <c r="AI318" i="26" a="1"/>
  <c r="AI318" i="26" s="1"/>
  <c r="AI313" i="26" a="1"/>
  <c r="AI313" i="26" s="1"/>
  <c r="AI315" i="26" a="1"/>
  <c r="AI315" i="26" s="1"/>
  <c r="J287" i="26"/>
  <c r="J451" i="26" s="1"/>
  <c r="K287" i="26"/>
  <c r="K289" i="26" s="1"/>
  <c r="F305" i="26"/>
  <c r="C284" i="26"/>
  <c r="E5" i="26"/>
  <c r="AD567" i="26" l="1"/>
  <c r="AD575" i="26"/>
  <c r="AD573" i="26"/>
  <c r="AB574" i="26"/>
  <c r="AD570" i="26"/>
  <c r="AD574" i="26"/>
  <c r="AE567" i="26"/>
  <c r="AE573" i="26"/>
  <c r="AE570" i="26"/>
  <c r="AC575" i="26"/>
  <c r="AD571" i="26"/>
  <c r="AB575" i="26"/>
  <c r="AC569" i="26"/>
  <c r="AC573" i="26"/>
  <c r="AD569" i="26"/>
  <c r="AB555" i="26"/>
  <c r="AB567" i="26" s="1"/>
  <c r="BO289" i="26"/>
  <c r="BO291" i="26"/>
  <c r="BF290" i="26"/>
  <c r="AJ541" i="26"/>
  <c r="AQ492" i="26"/>
  <c r="U622" i="26"/>
  <c r="P407" i="26"/>
  <c r="P405" i="26"/>
  <c r="Q404" i="26"/>
  <c r="Q406" i="26"/>
  <c r="AT404" i="26"/>
  <c r="AT407" i="26"/>
  <c r="AP492" i="26"/>
  <c r="AT405" i="26"/>
  <c r="P406" i="26"/>
  <c r="Q481" i="26"/>
  <c r="AT406" i="26"/>
  <c r="P422" i="26"/>
  <c r="AS407" i="26"/>
  <c r="Q479" i="26"/>
  <c r="AT408" i="26"/>
  <c r="AT410" i="26"/>
  <c r="N404" i="26"/>
  <c r="P420" i="26"/>
  <c r="Q405" i="26"/>
  <c r="R405" i="26"/>
  <c r="R422" i="26"/>
  <c r="BE400" i="26"/>
  <c r="M449" i="26"/>
  <c r="Q483" i="26"/>
  <c r="R406" i="26"/>
  <c r="O478" i="26"/>
  <c r="AJ547" i="26"/>
  <c r="AN545" i="26"/>
  <c r="R404" i="26"/>
  <c r="AN546" i="26"/>
  <c r="O480" i="26"/>
  <c r="N448" i="26"/>
  <c r="Q482" i="26"/>
  <c r="N450" i="26"/>
  <c r="Q480" i="26"/>
  <c r="O477" i="26"/>
  <c r="N451" i="26"/>
  <c r="AJ548" i="26"/>
  <c r="AR288" i="26"/>
  <c r="S422" i="26"/>
  <c r="AJ567" i="26"/>
  <c r="Q421" i="26"/>
  <c r="F394" i="26"/>
  <c r="AP493" i="26"/>
  <c r="AJ546" i="26"/>
  <c r="AL571" i="26"/>
  <c r="AP491" i="26"/>
  <c r="AL332" i="26"/>
  <c r="BP290" i="26"/>
  <c r="O422" i="26"/>
  <c r="R374" i="26"/>
  <c r="P418" i="26"/>
  <c r="AP494" i="26"/>
  <c r="E394" i="26"/>
  <c r="O421" i="26"/>
  <c r="M450" i="26"/>
  <c r="AQ496" i="26"/>
  <c r="AN540" i="26"/>
  <c r="AM541" i="26"/>
  <c r="AK570" i="26"/>
  <c r="Q423" i="26"/>
  <c r="M448" i="26"/>
  <c r="AL569" i="26"/>
  <c r="O403" i="26"/>
  <c r="D394" i="26"/>
  <c r="K450" i="26"/>
  <c r="AM563" i="26"/>
  <c r="AK569" i="26"/>
  <c r="B391" i="26"/>
  <c r="Q422" i="26"/>
  <c r="O420" i="26"/>
  <c r="BE399" i="26"/>
  <c r="C394" i="26"/>
  <c r="AN547" i="26"/>
  <c r="AN548" i="26"/>
  <c r="F391" i="26"/>
  <c r="AL331" i="26"/>
  <c r="AS405" i="26"/>
  <c r="C392" i="26"/>
  <c r="AJ540" i="26"/>
  <c r="AN541" i="26"/>
  <c r="E391" i="26"/>
  <c r="AM490" i="26"/>
  <c r="AJ545" i="26"/>
  <c r="AM545" i="26"/>
  <c r="AM548" i="26"/>
  <c r="D391" i="26"/>
  <c r="O450" i="26"/>
  <c r="AJ571" i="26"/>
  <c r="AN567" i="26"/>
  <c r="AM547" i="26"/>
  <c r="AK571" i="26"/>
  <c r="AK564" i="26"/>
  <c r="AL545" i="26"/>
  <c r="AL541" i="26"/>
  <c r="AL546" i="26"/>
  <c r="S423" i="26"/>
  <c r="O448" i="26"/>
  <c r="L448" i="26"/>
  <c r="AK568" i="26"/>
  <c r="AJ570" i="26"/>
  <c r="AN570" i="26"/>
  <c r="AM540" i="26"/>
  <c r="AL540" i="26"/>
  <c r="AL544" i="26"/>
  <c r="AH401" i="26"/>
  <c r="L450" i="26"/>
  <c r="BG400" i="26"/>
  <c r="R423" i="26"/>
  <c r="R425" i="26" s="1"/>
  <c r="AN563" i="26"/>
  <c r="AM571" i="26"/>
  <c r="AL567" i="26"/>
  <c r="AM564" i="26"/>
  <c r="AN568" i="26"/>
  <c r="AO494" i="26"/>
  <c r="AS410" i="26"/>
  <c r="AM569" i="26"/>
  <c r="AN564" i="26"/>
  <c r="AM568" i="26"/>
  <c r="AJ569" i="26"/>
  <c r="AL570" i="26"/>
  <c r="S421" i="26"/>
  <c r="AO493" i="26"/>
  <c r="AO492" i="26"/>
  <c r="AS408" i="26"/>
  <c r="AM567" i="26"/>
  <c r="AK563" i="26"/>
  <c r="AJ568" i="26"/>
  <c r="AL564" i="26"/>
  <c r="AL568" i="26"/>
  <c r="L447" i="26"/>
  <c r="O451" i="26"/>
  <c r="AO491" i="26"/>
  <c r="O483" i="26"/>
  <c r="AS406" i="26"/>
  <c r="AN571" i="26"/>
  <c r="AL547" i="26"/>
  <c r="AM546" i="26"/>
  <c r="AJ563" i="26"/>
  <c r="L449" i="26"/>
  <c r="O479" i="26"/>
  <c r="AS404" i="26"/>
  <c r="AK548" i="26"/>
  <c r="AK546" i="26"/>
  <c r="AK544" i="26"/>
  <c r="AK547" i="26"/>
  <c r="AK545" i="26"/>
  <c r="AK541" i="26"/>
  <c r="AK540" i="26"/>
  <c r="M483" i="26"/>
  <c r="M477" i="26"/>
  <c r="BB399" i="26"/>
  <c r="AM478" i="26"/>
  <c r="BA399" i="26"/>
  <c r="AM492" i="26"/>
  <c r="AR410" i="26"/>
  <c r="AR408" i="26"/>
  <c r="AR406" i="26"/>
  <c r="AR404" i="26"/>
  <c r="AP404" i="26"/>
  <c r="AR407" i="26"/>
  <c r="J448" i="26"/>
  <c r="BF401" i="26"/>
  <c r="AM494" i="26"/>
  <c r="N407" i="26"/>
  <c r="N406" i="26"/>
  <c r="AR405" i="26"/>
  <c r="O404" i="26"/>
  <c r="G423" i="26"/>
  <c r="N480" i="26"/>
  <c r="BD400" i="26"/>
  <c r="P423" i="26"/>
  <c r="AP410" i="26"/>
  <c r="AP408" i="26"/>
  <c r="AJ451" i="26"/>
  <c r="O406" i="26"/>
  <c r="BD401" i="26"/>
  <c r="O481" i="26"/>
  <c r="AD284" i="26"/>
  <c r="AP405" i="26"/>
  <c r="AP406" i="26"/>
  <c r="O405" i="26"/>
  <c r="AP407" i="26"/>
  <c r="E392" i="26"/>
  <c r="K449" i="26"/>
  <c r="BH401" i="26"/>
  <c r="F392" i="26"/>
  <c r="AD286" i="26"/>
  <c r="D392" i="26"/>
  <c r="AD283" i="26"/>
  <c r="AN493" i="26"/>
  <c r="AN491" i="26"/>
  <c r="AN494" i="26"/>
  <c r="AM491" i="26"/>
  <c r="AN490" i="26"/>
  <c r="BI400" i="26"/>
  <c r="BI401" i="26"/>
  <c r="BG401" i="26"/>
  <c r="BC400" i="26"/>
  <c r="BC401" i="26"/>
  <c r="BA401" i="26"/>
  <c r="BH400" i="26"/>
  <c r="BF400" i="26"/>
  <c r="BB400" i="26"/>
  <c r="AQ407" i="26"/>
  <c r="AQ410" i="26"/>
  <c r="AQ402" i="26"/>
  <c r="AQ405" i="26"/>
  <c r="AQ408" i="26"/>
  <c r="AQ406" i="26"/>
  <c r="AQ409" i="26"/>
  <c r="AQ404" i="26"/>
  <c r="K451" i="26"/>
  <c r="L464" i="26"/>
  <c r="J449" i="26"/>
  <c r="N478" i="26"/>
  <c r="J450" i="26"/>
  <c r="L463" i="26"/>
  <c r="N483" i="26"/>
  <c r="N481" i="26"/>
  <c r="M480" i="26"/>
  <c r="M479" i="26"/>
  <c r="M478" i="26"/>
  <c r="P482" i="26"/>
  <c r="N479" i="26"/>
  <c r="L461" i="26"/>
  <c r="M481" i="26"/>
  <c r="M482" i="26"/>
  <c r="P483" i="26"/>
  <c r="P481" i="26"/>
  <c r="P479" i="26"/>
  <c r="P477" i="26"/>
  <c r="N476" i="26"/>
  <c r="L462" i="26"/>
  <c r="P478" i="26"/>
  <c r="N482" i="26"/>
  <c r="Q373" i="26"/>
  <c r="AT289" i="26"/>
  <c r="L305" i="26"/>
  <c r="L304" i="26"/>
  <c r="C402" i="26"/>
  <c r="L303" i="26"/>
  <c r="BD291" i="26"/>
  <c r="BD290" i="26"/>
  <c r="BC289" i="26"/>
  <c r="AL333" i="26"/>
  <c r="BG290" i="26"/>
  <c r="BG289" i="26"/>
  <c r="BN291" i="26"/>
  <c r="BN290" i="26"/>
  <c r="C285" i="26"/>
  <c r="C286" i="26" s="1"/>
  <c r="BB289" i="26"/>
  <c r="BH289" i="26"/>
  <c r="BA290" i="26"/>
  <c r="BE291" i="26"/>
  <c r="BE290" i="26"/>
  <c r="BE289" i="26"/>
  <c r="M320" i="26"/>
  <c r="BC290" i="26"/>
  <c r="BA291" i="26"/>
  <c r="M322" i="26"/>
  <c r="M318" i="26"/>
  <c r="M323" i="26"/>
  <c r="AI321" i="26"/>
  <c r="BB291" i="26"/>
  <c r="BH291" i="26"/>
  <c r="M319" i="26"/>
  <c r="M321" i="26"/>
  <c r="AQ288" i="26"/>
  <c r="AQ289" i="26"/>
  <c r="AS289" i="26"/>
  <c r="J292" i="26"/>
  <c r="J291" i="26"/>
  <c r="J290" i="26"/>
  <c r="J289" i="26"/>
  <c r="K291" i="26"/>
  <c r="K292" i="26"/>
  <c r="K290" i="26"/>
  <c r="AB571" i="26" l="1"/>
  <c r="P409" i="26"/>
  <c r="AB569" i="26"/>
  <c r="AB570" i="26"/>
  <c r="AB573" i="26"/>
  <c r="P319" i="26"/>
  <c r="Q409" i="26"/>
  <c r="AT412" i="26"/>
  <c r="AT414" i="26"/>
  <c r="P425" i="26"/>
  <c r="R409" i="26"/>
  <c r="Q485" i="26"/>
  <c r="AP496" i="26"/>
  <c r="O425" i="26"/>
  <c r="Q425" i="26"/>
  <c r="O485" i="26"/>
  <c r="O409" i="26"/>
  <c r="S425" i="26"/>
  <c r="N409" i="26"/>
  <c r="AS414" i="26"/>
  <c r="AO496" i="26"/>
  <c r="AS412" i="26"/>
  <c r="AN496" i="26"/>
  <c r="AM496" i="26"/>
  <c r="AP412" i="26"/>
  <c r="AP414" i="26"/>
  <c r="AR412" i="26"/>
  <c r="AR414" i="26"/>
  <c r="N485" i="26"/>
  <c r="M485" i="26"/>
  <c r="AQ412" i="26"/>
  <c r="AQ414" i="26"/>
  <c r="P485" i="26"/>
  <c r="C403" i="26"/>
  <c r="C287" i="26"/>
  <c r="AI451" i="26" l="1"/>
  <c r="C404" i="26"/>
  <c r="C288" i="26"/>
  <c r="U523" i="26" l="1" a="1"/>
  <c r="U523" i="26" s="1"/>
  <c r="U522" i="26" a="1"/>
  <c r="U522" i="26" s="1"/>
  <c r="U510" i="26" a="1"/>
  <c r="U510" i="26" s="1"/>
  <c r="U524" i="26" a="1"/>
  <c r="U524" i="26" s="1"/>
  <c r="U520" i="26" a="1"/>
  <c r="U520" i="26" s="1"/>
  <c r="U513" i="26" a="1"/>
  <c r="U513" i="26" s="1"/>
  <c r="U515" i="26" a="1"/>
  <c r="U515" i="26" s="1"/>
  <c r="U509" i="26" a="1"/>
  <c r="U509" i="26" s="1"/>
  <c r="U518" i="26" a="1"/>
  <c r="U518" i="26" s="1"/>
  <c r="U527" i="26" a="1"/>
  <c r="U527" i="26" s="1"/>
  <c r="U516" i="26" a="1"/>
  <c r="U516" i="26" s="1"/>
  <c r="U525" i="26" a="1"/>
  <c r="U525" i="26" s="1"/>
  <c r="U526" i="26" a="1"/>
  <c r="U526" i="26" s="1"/>
  <c r="U512" i="26" a="1"/>
  <c r="U512" i="26" s="1"/>
  <c r="U511" i="26" a="1"/>
  <c r="U511" i="26" s="1"/>
  <c r="U519" i="26" a="1"/>
  <c r="U519" i="26" s="1"/>
  <c r="U508" i="26" a="1"/>
  <c r="U508" i="26" s="1"/>
  <c r="U514" i="26" a="1"/>
  <c r="U514" i="26" s="1"/>
  <c r="U517" i="26" a="1"/>
  <c r="U517" i="26" s="1"/>
  <c r="U521" i="26" a="1"/>
  <c r="U521" i="26" s="1"/>
  <c r="C405" i="26"/>
  <c r="C289" i="26"/>
  <c r="U529" i="26" l="1"/>
  <c r="C406" i="26"/>
  <c r="C290" i="26"/>
  <c r="C407" i="26" l="1"/>
  <c r="C291" i="26"/>
  <c r="C292" i="26" l="1"/>
  <c r="E265" i="26" l="1"/>
  <c r="E264" i="26"/>
  <c r="E263" i="26"/>
  <c r="E262" i="26"/>
  <c r="E261" i="26"/>
  <c r="E260" i="26"/>
  <c r="E259" i="26"/>
  <c r="E258" i="26"/>
  <c r="E257" i="26"/>
  <c r="E256" i="26"/>
  <c r="E255" i="26"/>
  <c r="E254" i="26"/>
  <c r="E253" i="26"/>
  <c r="E252" i="26"/>
  <c r="E251" i="26"/>
  <c r="E250" i="26"/>
  <c r="E249" i="26"/>
  <c r="E248" i="26"/>
  <c r="E247" i="26"/>
  <c r="E246" i="26"/>
  <c r="E245" i="26"/>
  <c r="E244" i="26"/>
  <c r="H243" i="26"/>
  <c r="E243" i="26"/>
  <c r="H242" i="26"/>
  <c r="E242" i="26"/>
  <c r="H241" i="26"/>
  <c r="E241" i="26"/>
  <c r="E240" i="26"/>
  <c r="E239" i="26"/>
  <c r="E238" i="26"/>
  <c r="E237" i="26"/>
  <c r="E236" i="26"/>
  <c r="E235" i="26"/>
  <c r="E234" i="26"/>
  <c r="E233" i="26"/>
  <c r="E232" i="26"/>
  <c r="E231" i="26"/>
  <c r="E230" i="26"/>
  <c r="E229" i="26"/>
  <c r="E228" i="26"/>
  <c r="E227" i="26"/>
  <c r="E226" i="26"/>
  <c r="E225" i="26"/>
  <c r="E224" i="26"/>
  <c r="E223" i="26"/>
  <c r="E222" i="26"/>
  <c r="E221" i="26"/>
  <c r="H220" i="26"/>
  <c r="E220" i="26"/>
  <c r="E219" i="26"/>
  <c r="H218" i="26"/>
  <c r="E218" i="26"/>
  <c r="E217" i="26"/>
  <c r="H216" i="26"/>
  <c r="E216" i="26"/>
  <c r="E215" i="26"/>
  <c r="H214" i="26"/>
  <c r="E214" i="26"/>
  <c r="E213" i="26"/>
  <c r="H212" i="26"/>
  <c r="E212" i="26"/>
  <c r="H211" i="26"/>
  <c r="E211" i="26"/>
  <c r="E210" i="26"/>
  <c r="H209" i="26"/>
  <c r="E209" i="26"/>
  <c r="H208" i="26"/>
  <c r="E208" i="26"/>
  <c r="H207" i="26"/>
  <c r="E207" i="26"/>
  <c r="H206" i="26"/>
  <c r="E206" i="26"/>
  <c r="H205" i="26"/>
  <c r="E205" i="26"/>
  <c r="H204" i="26"/>
  <c r="E204" i="26"/>
  <c r="H203" i="26"/>
  <c r="E203" i="26"/>
  <c r="E202" i="26"/>
  <c r="H201" i="26"/>
  <c r="E201" i="26"/>
  <c r="H200" i="26"/>
  <c r="E200" i="26"/>
  <c r="H199" i="26"/>
  <c r="E199" i="26"/>
  <c r="E198" i="26"/>
  <c r="E197" i="26"/>
  <c r="E196" i="26"/>
  <c r="E195" i="26"/>
  <c r="E194" i="26"/>
  <c r="E193" i="26"/>
  <c r="E192" i="26"/>
  <c r="E191" i="26"/>
  <c r="E190" i="26"/>
  <c r="E189" i="26"/>
  <c r="E188" i="26"/>
  <c r="E187" i="26"/>
  <c r="E186" i="26"/>
  <c r="E185" i="26"/>
  <c r="E184" i="26"/>
  <c r="E183" i="26"/>
  <c r="E182" i="26"/>
  <c r="E181" i="26"/>
  <c r="E180" i="26"/>
  <c r="E179" i="26"/>
  <c r="E178" i="26"/>
  <c r="E177" i="26"/>
  <c r="E176" i="26"/>
  <c r="E175" i="26"/>
  <c r="E174" i="26"/>
  <c r="E173" i="26"/>
  <c r="E172" i="26"/>
  <c r="E171" i="26"/>
  <c r="E170" i="26"/>
  <c r="H169" i="26"/>
  <c r="E169" i="26"/>
  <c r="H168" i="26"/>
  <c r="E168" i="26"/>
  <c r="E167" i="26"/>
  <c r="H166" i="26"/>
  <c r="E166" i="26"/>
  <c r="H165" i="26"/>
  <c r="E165" i="26"/>
  <c r="H164" i="26"/>
  <c r="E164" i="26"/>
  <c r="H163" i="26"/>
  <c r="E163" i="26"/>
  <c r="E162" i="26"/>
  <c r="E161" i="26"/>
  <c r="H160" i="26"/>
  <c r="E160" i="26"/>
  <c r="H159" i="26"/>
  <c r="E159" i="26"/>
  <c r="E158" i="26"/>
  <c r="E157" i="26"/>
  <c r="E156" i="26"/>
  <c r="H155" i="26"/>
  <c r="E155" i="26"/>
  <c r="H154" i="26"/>
  <c r="E154" i="26"/>
  <c r="E153" i="26"/>
  <c r="H152" i="26"/>
  <c r="E152" i="26"/>
  <c r="E151" i="26"/>
  <c r="E150" i="26"/>
  <c r="E149" i="26"/>
  <c r="E148" i="26"/>
  <c r="E147" i="26"/>
  <c r="E146" i="26"/>
  <c r="E145" i="26"/>
  <c r="E144" i="26"/>
  <c r="E143" i="26"/>
  <c r="E142" i="26"/>
  <c r="E141" i="26"/>
  <c r="E140" i="26"/>
  <c r="E139" i="26"/>
  <c r="H138" i="26"/>
  <c r="E138" i="26"/>
  <c r="H137" i="26"/>
  <c r="E137" i="26"/>
  <c r="E136" i="26"/>
  <c r="H135" i="26"/>
  <c r="E135" i="26"/>
  <c r="E134" i="26"/>
  <c r="E133" i="26"/>
  <c r="E132" i="26"/>
  <c r="E131" i="26"/>
  <c r="E130" i="26"/>
  <c r="E129" i="26"/>
  <c r="E128" i="26"/>
  <c r="E127" i="26"/>
  <c r="E126" i="26"/>
  <c r="E125" i="26"/>
  <c r="E124" i="26"/>
  <c r="E123" i="26"/>
  <c r="E122" i="26"/>
  <c r="E121" i="26"/>
  <c r="E120" i="26"/>
  <c r="E119" i="26"/>
  <c r="E118" i="26"/>
  <c r="E117" i="26"/>
  <c r="E116" i="26"/>
  <c r="E115" i="26"/>
  <c r="E114" i="26"/>
  <c r="E113" i="26"/>
  <c r="E112" i="26"/>
  <c r="E111" i="26"/>
  <c r="E110" i="26"/>
  <c r="E109" i="26"/>
  <c r="E108" i="26"/>
  <c r="E107" i="26"/>
  <c r="E106" i="26"/>
  <c r="E105" i="26"/>
  <c r="E104" i="26"/>
  <c r="E103" i="26"/>
  <c r="E102" i="26"/>
  <c r="E101" i="26"/>
  <c r="E100" i="26"/>
  <c r="E99" i="26"/>
  <c r="E98" i="26"/>
  <c r="E97" i="26"/>
  <c r="E96" i="26"/>
  <c r="E95" i="26"/>
  <c r="E94" i="26"/>
  <c r="E93" i="26"/>
  <c r="E92" i="26"/>
  <c r="E91" i="26"/>
  <c r="E90" i="26"/>
  <c r="E89" i="26"/>
  <c r="E88" i="26"/>
  <c r="E87" i="26"/>
  <c r="E86" i="26"/>
  <c r="E85" i="26"/>
  <c r="E84" i="26"/>
  <c r="E83" i="26"/>
  <c r="E82" i="26"/>
  <c r="E81" i="26"/>
  <c r="E80" i="26"/>
  <c r="E79" i="26"/>
  <c r="E78" i="26"/>
  <c r="E77" i="26"/>
  <c r="E76" i="26"/>
  <c r="E75" i="26"/>
  <c r="E74" i="26"/>
  <c r="E73" i="26"/>
  <c r="E72" i="26"/>
  <c r="E71" i="26"/>
  <c r="E70" i="26"/>
  <c r="E69" i="26"/>
  <c r="E68" i="26"/>
  <c r="E67" i="26"/>
  <c r="H66" i="26"/>
  <c r="E66" i="26"/>
  <c r="E65" i="26"/>
  <c r="E64" i="26"/>
  <c r="E63" i="26"/>
  <c r="E62" i="26"/>
  <c r="E61" i="26"/>
  <c r="E60" i="26"/>
  <c r="E59" i="26"/>
  <c r="E58" i="26"/>
  <c r="E57" i="26"/>
  <c r="E56" i="26"/>
  <c r="E55" i="26"/>
  <c r="E54" i="26"/>
  <c r="H53" i="26"/>
  <c r="E53" i="26"/>
  <c r="E52" i="26"/>
  <c r="E51" i="26"/>
  <c r="E50" i="26"/>
  <c r="H49" i="26"/>
  <c r="E49" i="26"/>
  <c r="H48" i="26"/>
  <c r="E48" i="26"/>
  <c r="E47" i="26"/>
  <c r="E46" i="26"/>
  <c r="E45" i="26"/>
  <c r="H44" i="26"/>
  <c r="E44" i="26"/>
  <c r="H43" i="26"/>
  <c r="E43" i="26"/>
  <c r="E42" i="26"/>
  <c r="E41" i="26"/>
  <c r="E40" i="26"/>
  <c r="E39" i="26"/>
  <c r="E38" i="26"/>
  <c r="E37" i="26"/>
  <c r="E36" i="26"/>
  <c r="E35" i="26"/>
  <c r="E34" i="26"/>
  <c r="E33" i="26"/>
  <c r="H32" i="26"/>
  <c r="E32" i="26"/>
  <c r="E31" i="26"/>
  <c r="E30" i="26"/>
  <c r="E29" i="26"/>
  <c r="E28" i="26"/>
  <c r="E27" i="26"/>
  <c r="E26" i="26"/>
  <c r="E25" i="26"/>
  <c r="H24" i="26"/>
  <c r="E24" i="26"/>
  <c r="E23" i="26"/>
  <c r="E22" i="26"/>
  <c r="E21" i="26"/>
  <c r="E20" i="26"/>
  <c r="E19" i="26"/>
  <c r="E18" i="26"/>
  <c r="E17" i="26"/>
  <c r="E16" i="26"/>
  <c r="E15" i="26"/>
  <c r="E14" i="26"/>
  <c r="E13" i="26"/>
  <c r="E12" i="26"/>
  <c r="E11" i="26"/>
  <c r="E10" i="26"/>
  <c r="E9" i="26"/>
  <c r="E8" i="26"/>
  <c r="E7" i="26"/>
  <c r="E6" i="26"/>
  <c r="I491" i="26" l="1"/>
  <c r="H326" i="26"/>
  <c r="I498" i="26"/>
  <c r="I490" i="26"/>
  <c r="H325" i="26"/>
  <c r="I497" i="26"/>
  <c r="I489" i="26"/>
  <c r="H324" i="26"/>
  <c r="I496" i="26"/>
  <c r="I488" i="26"/>
  <c r="H323" i="26"/>
  <c r="I495" i="26"/>
  <c r="H330" i="26"/>
  <c r="H322" i="26"/>
  <c r="I494" i="26"/>
  <c r="H329" i="26"/>
  <c r="H321" i="26"/>
  <c r="I493" i="26"/>
  <c r="H328" i="26"/>
  <c r="H320" i="26"/>
  <c r="I492" i="26"/>
  <c r="H327" i="26"/>
  <c r="I397" i="26"/>
  <c r="F397" i="26"/>
  <c r="F400" i="26"/>
  <c r="G515" i="26" s="1"/>
  <c r="G400" i="26"/>
  <c r="H515" i="26" s="1"/>
  <c r="G398" i="26"/>
  <c r="H513" i="26" s="1"/>
  <c r="H397" i="26"/>
  <c r="F398" i="26"/>
  <c r="G513" i="26" s="1"/>
  <c r="H400" i="26"/>
  <c r="I515" i="26" s="1"/>
  <c r="G397" i="26"/>
  <c r="I398" i="26"/>
  <c r="J513" i="26" s="1"/>
  <c r="I399" i="26"/>
  <c r="J514" i="26" s="1"/>
  <c r="H398" i="26"/>
  <c r="I513" i="26" s="1"/>
  <c r="H399" i="26"/>
  <c r="I514" i="26" s="1"/>
  <c r="F399" i="26"/>
  <c r="G514" i="26" s="1"/>
  <c r="G399" i="26"/>
  <c r="H514" i="26" s="1"/>
  <c r="I400" i="26"/>
  <c r="J515" i="26" s="1"/>
  <c r="G401" i="26"/>
  <c r="H516" i="26" s="1"/>
  <c r="I401" i="26"/>
  <c r="J516" i="26" s="1"/>
  <c r="F402" i="26"/>
  <c r="G517" i="26" s="1"/>
  <c r="F401" i="26"/>
  <c r="G516" i="26" s="1"/>
  <c r="H401" i="26"/>
  <c r="I516" i="26" s="1"/>
  <c r="H402" i="26"/>
  <c r="I517" i="26" s="1"/>
  <c r="I403" i="26"/>
  <c r="J518" i="26" s="1"/>
  <c r="G402" i="26"/>
  <c r="H517" i="26" s="1"/>
  <c r="I402" i="26"/>
  <c r="J517" i="26" s="1"/>
  <c r="G403" i="26"/>
  <c r="H518" i="26" s="1"/>
  <c r="F403" i="26"/>
  <c r="G518" i="26" s="1"/>
  <c r="H403" i="26"/>
  <c r="I518" i="26" s="1"/>
  <c r="I404" i="26"/>
  <c r="J519" i="26" s="1"/>
  <c r="H404" i="26"/>
  <c r="I519" i="26" s="1"/>
  <c r="F404" i="26"/>
  <c r="G519" i="26" s="1"/>
  <c r="G404" i="26"/>
  <c r="H519" i="26" s="1"/>
  <c r="F405" i="26"/>
  <c r="G520" i="26" s="1"/>
  <c r="I406" i="26"/>
  <c r="J521" i="26" s="1"/>
  <c r="G405" i="26"/>
  <c r="H520" i="26" s="1"/>
  <c r="H405" i="26"/>
  <c r="I520" i="26" s="1"/>
  <c r="I405" i="26"/>
  <c r="J520" i="26" s="1"/>
  <c r="H406" i="26"/>
  <c r="I521" i="26" s="1"/>
  <c r="G406" i="26"/>
  <c r="H521" i="26" s="1"/>
  <c r="F407" i="26"/>
  <c r="G522" i="26" s="1"/>
  <c r="F406" i="26"/>
  <c r="G521" i="26" s="1"/>
  <c r="G407" i="26"/>
  <c r="H522" i="26" s="1"/>
  <c r="I407" i="26"/>
  <c r="J522" i="26" s="1"/>
  <c r="H407" i="26"/>
  <c r="I522" i="26" s="1"/>
  <c r="E399" i="26"/>
  <c r="F514" i="26" s="1"/>
  <c r="E402" i="26"/>
  <c r="F517" i="26" s="1"/>
  <c r="E401" i="26"/>
  <c r="F516" i="26" s="1"/>
  <c r="E398" i="26"/>
  <c r="F513" i="26" s="1"/>
  <c r="E397" i="26"/>
  <c r="E400" i="26"/>
  <c r="F515" i="26" s="1"/>
  <c r="E403" i="26"/>
  <c r="F518" i="26" s="1"/>
  <c r="E404" i="26"/>
  <c r="F519" i="26" s="1"/>
  <c r="E405" i="26"/>
  <c r="F520" i="26" s="1"/>
  <c r="E407" i="26"/>
  <c r="F522" i="26" s="1"/>
  <c r="E406" i="26"/>
  <c r="F521" i="26" s="1"/>
  <c r="K267" i="26"/>
  <c r="E283" i="26"/>
  <c r="H267" i="26"/>
  <c r="E282" i="26"/>
  <c r="E284" i="26"/>
  <c r="E285" i="26"/>
  <c r="E286" i="26"/>
  <c r="E287" i="26"/>
  <c r="E288" i="26"/>
  <c r="E289" i="26"/>
  <c r="E290" i="26"/>
  <c r="E291" i="26"/>
  <c r="E292" i="26"/>
  <c r="E279" i="26"/>
  <c r="E276" i="26"/>
  <c r="E277" i="26"/>
  <c r="E278" i="26"/>
  <c r="G309" i="26" l="1" a="1"/>
  <c r="G309" i="26" s="1"/>
  <c r="G313" i="26" a="1"/>
  <c r="G313" i="26" s="1"/>
  <c r="G315" i="26" a="1"/>
  <c r="G315" i="26" s="1"/>
  <c r="G314" i="26" a="1"/>
  <c r="G314" i="26" s="1"/>
  <c r="G308" i="26" a="1"/>
  <c r="G308" i="26" s="1"/>
  <c r="G312" i="26" a="1"/>
  <c r="G312" i="26" s="1"/>
  <c r="I500" i="26"/>
  <c r="J497" i="26" s="1"/>
  <c r="G310" i="26" a="1"/>
  <c r="G310" i="26" s="1"/>
  <c r="H332" i="26"/>
  <c r="G307" i="26" a="1"/>
  <c r="G307" i="26" s="1"/>
  <c r="G311" i="26" a="1"/>
  <c r="G311" i="26" s="1"/>
  <c r="J493" i="26"/>
  <c r="J489" i="26"/>
  <c r="G410" i="26"/>
  <c r="H410" i="26"/>
  <c r="I410" i="26"/>
  <c r="F410" i="26"/>
  <c r="E410" i="26"/>
  <c r="E295" i="26"/>
  <c r="O277" i="8"/>
  <c r="O276" i="8"/>
  <c r="O275" i="8"/>
  <c r="O274" i="8"/>
  <c r="O273" i="8"/>
  <c r="O272" i="8"/>
  <c r="O271" i="8"/>
  <c r="O270" i="8"/>
  <c r="O269" i="8"/>
  <c r="O268" i="8"/>
  <c r="O267" i="8"/>
  <c r="O266" i="8"/>
  <c r="O265" i="8"/>
  <c r="O264" i="8"/>
  <c r="P278" i="8"/>
  <c r="P277" i="8"/>
  <c r="P276" i="8"/>
  <c r="P275" i="8"/>
  <c r="P274" i="8"/>
  <c r="P273" i="8"/>
  <c r="P272" i="8"/>
  <c r="P271" i="8"/>
  <c r="P270" i="8"/>
  <c r="P269" i="8"/>
  <c r="P268" i="8"/>
  <c r="P267" i="8"/>
  <c r="P266" i="8"/>
  <c r="P265" i="8"/>
  <c r="P264" i="8"/>
  <c r="N272" i="8"/>
  <c r="N264" i="8"/>
  <c r="N266" i="8"/>
  <c r="N265" i="8"/>
  <c r="N277" i="8"/>
  <c r="N276" i="8"/>
  <c r="N274" i="8"/>
  <c r="N267" i="8"/>
  <c r="N275" i="8"/>
  <c r="N273" i="8"/>
  <c r="N271" i="8"/>
  <c r="N270" i="8"/>
  <c r="N269" i="8"/>
  <c r="N268" i="8"/>
  <c r="J494" i="26" l="1"/>
  <c r="J498" i="26"/>
  <c r="J491" i="26"/>
  <c r="J490" i="26"/>
  <c r="J492" i="26"/>
  <c r="G317" i="26"/>
  <c r="J488" i="26"/>
  <c r="J495" i="26"/>
  <c r="J496" i="26"/>
  <c r="F411" i="26"/>
  <c r="C330" i="8"/>
  <c r="C329" i="8"/>
  <c r="C328" i="8"/>
  <c r="C317" i="8"/>
  <c r="C306" i="8"/>
  <c r="C296" i="8"/>
  <c r="C271" i="8"/>
  <c r="C269" i="8"/>
  <c r="C309" i="8"/>
  <c r="C272" i="8"/>
  <c r="C273" i="8"/>
  <c r="C281" i="8"/>
  <c r="C285" i="8"/>
  <c r="C290" i="8"/>
  <c r="C298" i="8"/>
  <c r="C300" i="8"/>
  <c r="C312" i="8"/>
  <c r="C318" i="8"/>
  <c r="C323" i="8"/>
  <c r="C327" i="8"/>
  <c r="C331" i="8"/>
  <c r="C333" i="8" l="1"/>
  <c r="D328" i="8" s="1"/>
  <c r="D298" i="8" l="1"/>
  <c r="D285" i="8"/>
  <c r="D331" i="8"/>
  <c r="D269" i="8"/>
  <c r="D327" i="8"/>
  <c r="D317" i="8"/>
  <c r="D281" i="8"/>
  <c r="D312" i="8"/>
  <c r="D271" i="8"/>
  <c r="D300" i="8"/>
  <c r="D263" i="8"/>
  <c r="D265" i="8"/>
  <c r="D267" i="8"/>
  <c r="D275" i="8"/>
  <c r="D277" i="8"/>
  <c r="D279" i="8"/>
  <c r="D283" i="8"/>
  <c r="D287" i="8"/>
  <c r="D289" i="8"/>
  <c r="D291" i="8"/>
  <c r="D293" i="8"/>
  <c r="D295" i="8"/>
  <c r="D297" i="8"/>
  <c r="D299" i="8"/>
  <c r="D301" i="8"/>
  <c r="D303" i="8"/>
  <c r="D305" i="8"/>
  <c r="D307" i="8"/>
  <c r="D311" i="8"/>
  <c r="D313" i="8"/>
  <c r="D315" i="8"/>
  <c r="D319" i="8"/>
  <c r="D321" i="8"/>
  <c r="D325" i="8"/>
  <c r="D264" i="8"/>
  <c r="D266" i="8"/>
  <c r="D268" i="8"/>
  <c r="D270" i="8"/>
  <c r="D274" i="8"/>
  <c r="D276" i="8"/>
  <c r="D278" i="8"/>
  <c r="D280" i="8"/>
  <c r="D282" i="8"/>
  <c r="D284" i="8"/>
  <c r="D286" i="8"/>
  <c r="D288" i="8"/>
  <c r="D292" i="8"/>
  <c r="D294" i="8"/>
  <c r="D302" i="8"/>
  <c r="D304" i="8"/>
  <c r="D308" i="8"/>
  <c r="D310" i="8"/>
  <c r="D314" i="8"/>
  <c r="D316" i="8"/>
  <c r="D320" i="8"/>
  <c r="D322" i="8"/>
  <c r="D324" i="8"/>
  <c r="D326" i="8"/>
  <c r="D272" i="8"/>
  <c r="D290" i="8"/>
  <c r="D306" i="8"/>
  <c r="D318" i="8"/>
  <c r="D329" i="8"/>
  <c r="D273" i="8"/>
  <c r="D296" i="8"/>
  <c r="D309" i="8"/>
  <c r="D323" i="8"/>
  <c r="D330" i="8"/>
</calcChain>
</file>

<file path=xl/metadata.xml><?xml version="1.0" encoding="utf-8"?>
<metadata xmlns="http://schemas.openxmlformats.org/spreadsheetml/2006/main" xmlns:xda="http://schemas.microsoft.com/office/spreadsheetml/2017/dynamicarray">
  <metadataTypes count="1">
    <metadataType name="XLDAPR" minSupportedVersion="120000" copy="1" pasteAll="1" pasteValues="1" merge="1" splitFirst="1" rowColShift="1" clearFormats="1" clearComments="1" assign="1" coerce="1" cellMeta="1"/>
  </metadataTypes>
  <futureMetadata name="XLDAPR" count="1">
    <bk>
      <extLst>
        <ext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<sst xmlns="http://schemas.openxmlformats.org/spreadsheetml/2006/main" count="19164" uniqueCount="1930">
  <si>
    <t>Timestamp</t>
  </si>
  <si>
    <t>Asal Daerah Pekerja (Kota/Kabupaten)</t>
  </si>
  <si>
    <t>Total Pengalaman Kerja (sejak pendidikan terakhir)</t>
  </si>
  <si>
    <t>Pengalaman Kerja (Bidang Konstruksi)</t>
  </si>
  <si>
    <t>Pengalaman Kerja di Perusahaan saat ini</t>
  </si>
  <si>
    <t>Moda transportasi ke tempat kerja</t>
  </si>
  <si>
    <t>Jarak dari tempat tinggal saat ini ke lokasi proyek (km)</t>
  </si>
  <si>
    <t>Waktu yang ditempuh dari tempat tinggal saat ini ke lokasi proyek</t>
  </si>
  <si>
    <t>Bekasi</t>
  </si>
  <si>
    <t>8 - 12 Tahun</t>
  </si>
  <si>
    <t>0 - 5 Tahun</t>
  </si>
  <si>
    <t>Sepeda motor</t>
  </si>
  <si>
    <t>&gt; 12 km</t>
  </si>
  <si>
    <t>30 menit - 1 jam</t>
  </si>
  <si>
    <t>Bogor</t>
  </si>
  <si>
    <t>Sumedang</t>
  </si>
  <si>
    <t>0 - 4 Tahun</t>
  </si>
  <si>
    <t>Jalan kaki</t>
  </si>
  <si>
    <t>&lt; 4 km</t>
  </si>
  <si>
    <t>&lt;15 menit</t>
  </si>
  <si>
    <t>Tangerang</t>
  </si>
  <si>
    <t>Bandung</t>
  </si>
  <si>
    <t>Ngawi</t>
  </si>
  <si>
    <t>4 - 8 Tahun</t>
  </si>
  <si>
    <t>Jemputan Karyawan</t>
  </si>
  <si>
    <t>4 - 8 km</t>
  </si>
  <si>
    <t>Manado</t>
  </si>
  <si>
    <t>Makassar</t>
  </si>
  <si>
    <t>Solo</t>
  </si>
  <si>
    <t>15 - 30 menit</t>
  </si>
  <si>
    <t>Cilacap</t>
  </si>
  <si>
    <t xml:space="preserve">Jawa </t>
  </si>
  <si>
    <t>8 - 12 km</t>
  </si>
  <si>
    <t>bandung</t>
  </si>
  <si>
    <t>&gt; 12 Tahun</t>
  </si>
  <si>
    <t>Mobil</t>
  </si>
  <si>
    <t>Ojek Online</t>
  </si>
  <si>
    <t>Cimahi</t>
  </si>
  <si>
    <t>Jakarta</t>
  </si>
  <si>
    <t>&gt;1 jam</t>
  </si>
  <si>
    <t>Ciamis</t>
  </si>
  <si>
    <t>Majalengka</t>
  </si>
  <si>
    <t>Madiun</t>
  </si>
  <si>
    <t xml:space="preserve">Kuningan </t>
  </si>
  <si>
    <t>Klaten</t>
  </si>
  <si>
    <t>Sragen</t>
  </si>
  <si>
    <t>11 - 15 Tahun</t>
  </si>
  <si>
    <t>Kuningan</t>
  </si>
  <si>
    <t>6 - 10 Tahun</t>
  </si>
  <si>
    <t>Bandar Lampung</t>
  </si>
  <si>
    <t>Ponorogo</t>
  </si>
  <si>
    <t>Wonogiri</t>
  </si>
  <si>
    <t xml:space="preserve">Ponorogo </t>
  </si>
  <si>
    <t>Ruteng</t>
  </si>
  <si>
    <t>Banyumas</t>
  </si>
  <si>
    <t xml:space="preserve">Batang </t>
  </si>
  <si>
    <t xml:space="preserve">Sumedang </t>
  </si>
  <si>
    <t>sumedang</t>
  </si>
  <si>
    <t xml:space="preserve">Kebumen </t>
  </si>
  <si>
    <t>Pemalang</t>
  </si>
  <si>
    <t>Angkutan Umum</t>
  </si>
  <si>
    <t>WONOGIRI</t>
  </si>
  <si>
    <t>Malang</t>
  </si>
  <si>
    <t>Boyolali</t>
  </si>
  <si>
    <t>Tulungagung</t>
  </si>
  <si>
    <t>Blitar</t>
  </si>
  <si>
    <t>Palembang</t>
  </si>
  <si>
    <t>Pati</t>
  </si>
  <si>
    <t>Karawang</t>
  </si>
  <si>
    <t>Brebes</t>
  </si>
  <si>
    <t>Subang</t>
  </si>
  <si>
    <t>Bandung Barat</t>
  </si>
  <si>
    <t>Purwakarta</t>
  </si>
  <si>
    <t>Bandung barat</t>
  </si>
  <si>
    <t>&gt; 15 Tahun</t>
  </si>
  <si>
    <t>Gunungkidul</t>
  </si>
  <si>
    <t>Padang</t>
  </si>
  <si>
    <t>Semarang</t>
  </si>
  <si>
    <t>Balikpapan</t>
  </si>
  <si>
    <t>Jepara</t>
  </si>
  <si>
    <t>Serang</t>
  </si>
  <si>
    <t>Gresik</t>
  </si>
  <si>
    <t>Tebing Tinggi</t>
  </si>
  <si>
    <t>Mojokerto</t>
  </si>
  <si>
    <t>Pematang Siantar</t>
  </si>
  <si>
    <t>Sukabumi</t>
  </si>
  <si>
    <t>Kudus</t>
  </si>
  <si>
    <t>Purwokerto</t>
  </si>
  <si>
    <t>Cianjur</t>
  </si>
  <si>
    <t>Medan</t>
  </si>
  <si>
    <t>Depok</t>
  </si>
  <si>
    <t>Surabaya</t>
  </si>
  <si>
    <t>Grobogan</t>
  </si>
  <si>
    <t>Sidoarjo Jawa Timur</t>
  </si>
  <si>
    <t>Kab Malang Jawa Timur</t>
  </si>
  <si>
    <t xml:space="preserve">malang </t>
  </si>
  <si>
    <t>Jati Gede- Sumedang</t>
  </si>
  <si>
    <t>jati gede/sumedang</t>
  </si>
  <si>
    <t>kabupaten majalengka</t>
  </si>
  <si>
    <t>Bandung/bandung barat</t>
  </si>
  <si>
    <t>Cikalong wetan</t>
  </si>
  <si>
    <t>Cililin</t>
  </si>
  <si>
    <t>bandung barat</t>
  </si>
  <si>
    <t>Kab.bqndung barat</t>
  </si>
  <si>
    <t>Pabuaran</t>
  </si>
  <si>
    <t>Cikalong wetan, bandung barat</t>
  </si>
  <si>
    <t xml:space="preserve">Cikalong wetan,  bandung barat </t>
  </si>
  <si>
    <t>Pacet</t>
  </si>
  <si>
    <t>bandunng</t>
  </si>
  <si>
    <t>Cikalong wetan kbb</t>
  </si>
  <si>
    <t>Cikalong</t>
  </si>
  <si>
    <t>Nganjuk</t>
  </si>
  <si>
    <t>Cianjur - Campaka</t>
  </si>
  <si>
    <t>Pekalogan</t>
  </si>
  <si>
    <t>Purwodadi</t>
  </si>
  <si>
    <t>cianjur</t>
  </si>
  <si>
    <t>grobogan (jateng)</t>
  </si>
  <si>
    <t>Lebak Banten</t>
  </si>
  <si>
    <t>kuningan</t>
  </si>
  <si>
    <t>Bandung/Sumedang</t>
  </si>
  <si>
    <t>subang</t>
  </si>
  <si>
    <t>Jalan Kaki</t>
  </si>
  <si>
    <t>Tanag Datar</t>
  </si>
  <si>
    <t>Sumedamg</t>
  </si>
  <si>
    <t>DKI Jakarta</t>
  </si>
  <si>
    <t>Total</t>
  </si>
  <si>
    <t>Data</t>
  </si>
  <si>
    <t>Batu Kajang</t>
  </si>
  <si>
    <t xml:space="preserve">Majalengka </t>
  </si>
  <si>
    <t>Kulon Progo</t>
  </si>
  <si>
    <t>Sidoarjo</t>
  </si>
  <si>
    <t>Stabat</t>
  </si>
  <si>
    <t>Provinsi</t>
  </si>
  <si>
    <t>Kalimantan Timur</t>
  </si>
  <si>
    <t>Lampung</t>
  </si>
  <si>
    <t>Jawa Barat</t>
  </si>
  <si>
    <t>Jawa Tengah</t>
  </si>
  <si>
    <t>Jawa Timur</t>
  </si>
  <si>
    <t>Banten</t>
  </si>
  <si>
    <t>Sulawesi Selatan</t>
  </si>
  <si>
    <t>Sulawesi Utara</t>
  </si>
  <si>
    <t>Sumatera Utara</t>
  </si>
  <si>
    <t>Jawa TImur</t>
  </si>
  <si>
    <t>Sumatera Barat</t>
  </si>
  <si>
    <t>Sumatera Selatan</t>
  </si>
  <si>
    <t>NTT</t>
  </si>
  <si>
    <t>Yogyakarta</t>
  </si>
  <si>
    <t>Pekerja</t>
  </si>
  <si>
    <t>Laki-Laki</t>
  </si>
  <si>
    <t>S1/D4</t>
  </si>
  <si>
    <t>Pelatihan Software, Pelatihan K3, Bimbingan Teknis, Seminar, Workshop</t>
  </si>
  <si>
    <t>PT. Tatamulia</t>
  </si>
  <si>
    <t>Engineer</t>
  </si>
  <si>
    <t>&gt; 200 orang</t>
  </si>
  <si>
    <t>Data center</t>
  </si>
  <si>
    <t>Keppel data center</t>
  </si>
  <si>
    <t>Keppel</t>
  </si>
  <si>
    <t>200 milyar - 500 milyar</t>
  </si>
  <si>
    <t>November</t>
  </si>
  <si>
    <t>Desember</t>
  </si>
  <si>
    <t>Karyawan Kontrak</t>
  </si>
  <si>
    <t>Full Time</t>
  </si>
  <si>
    <t>40 - 56 jam</t>
  </si>
  <si>
    <t>&lt; 28 jam</t>
  </si>
  <si>
    <t>10.000.001-20.000.000</t>
  </si>
  <si>
    <t>&lt; 5.000.000</t>
  </si>
  <si>
    <t>Uang transportasi, Tunjangan Hari Raya, Uang makan</t>
  </si>
  <si>
    <t>Tidak</t>
  </si>
  <si>
    <t>Tidak ada perubahan Gaji</t>
  </si>
  <si>
    <t>Tidak diberikan sama sekali</t>
  </si>
  <si>
    <t>Tempat Tinggal, Asuransi/BPJS</t>
  </si>
  <si>
    <t>Tidak ada pendapatan lain</t>
  </si>
  <si>
    <t>Ya</t>
  </si>
  <si>
    <t>Masker, Pembersih Tangan, Pakaian Pelindung, Sarung Tangan</t>
  </si>
  <si>
    <t>Tempat cuci tangan, Penyemprotan secara berkala, Klinik</t>
  </si>
  <si>
    <t>Pemeriksaaan suhu tubuh pada awal dan akhir kerja, Pemeriksaan penggunaan masker di area kerja</t>
  </si>
  <si>
    <t>Menerapkan aturan WFO dan WFH, Pembatasan waktu lembur</t>
  </si>
  <si>
    <t>Pengaturan mobilisasi keluar masuk pekerja</t>
  </si>
  <si>
    <t>Tidak ada upaya meminimalisir kontak langsung untuk peralatan dan barang</t>
  </si>
  <si>
    <t>Tidak Tahu</t>
  </si>
  <si>
    <t>Penutupan akses jalan pada jam tertentu</t>
  </si>
  <si>
    <t>Tempat duduk kendaraan dikosongkan / diberi jarak, Tidak menggunakan kendaraan umum, Tidak melakukan kontak fisik</t>
  </si>
  <si>
    <t>Biaya untuk melakukan rapid test, Pembatasan perjalanan keluar daerah, Kenaikan harga tiket kendaraan umum/transportasi publik, Pemeriksaan pemakaian masker, Masih kurangnya kesadaran penyedia jasa transportasi untuk menerapkan protokol kesehatan</t>
  </si>
  <si>
    <t>Kurangnya kesadaran jaga jarak, Sosialisasi belum menyeluruh, Kamar terdiri lebih dari 1 orang, Budaya berkumpul di mess masih sulit dihindari</t>
  </si>
  <si>
    <t>Melakukan disinfektan secara rutin, memfasilitasi tes swab</t>
  </si>
  <si>
    <t>Mengawal psbb yg diterpkan pemda secara ketat</t>
  </si>
  <si>
    <t>Membiasakan memakai masker, jaga jarak dan cuci tangan</t>
  </si>
  <si>
    <t>Perempuan</t>
  </si>
  <si>
    <t>Pelatihan K3</t>
  </si>
  <si>
    <t>Jatinangor</t>
  </si>
  <si>
    <t>PT. PP (Persero) Tbk</t>
  </si>
  <si>
    <t>Petugas K3</t>
  </si>
  <si>
    <t>51 - 200 orang</t>
  </si>
  <si>
    <t>Gedung Tinggi (Kantor, mall, apartmen)</t>
  </si>
  <si>
    <t>Louvin Student Apartment</t>
  </si>
  <si>
    <t>PT. PP Properti Tbk</t>
  </si>
  <si>
    <t>10 milyar - 200 milyar</t>
  </si>
  <si>
    <t>Januari</t>
  </si>
  <si>
    <t>Tidak menerima tunjangan</t>
  </si>
  <si>
    <t>Uang transportasi, Tunjangan Hari Raya</t>
  </si>
  <si>
    <t>Tidak menerima tunjangan lagi</t>
  </si>
  <si>
    <t>Tidak menerima tunjangan selain uang</t>
  </si>
  <si>
    <t>Masker, Pembersih Tangan</t>
  </si>
  <si>
    <t>Pemeriksaaan suhu tubuh pada awal dan akhir kerja, Pemeriksaan penggunaan masker di area kerja, Pengisian form screening berdasarkan form Kementerian Kesehatan, Pelaksanaan tes rapid sebelum memulai pekerjaan</t>
  </si>
  <si>
    <t>Pembatasan waktu lembur</t>
  </si>
  <si>
    <t>Pengaturan mobilisasi keluar masuk pekerja, Pembatasan jarak antar pekerja</t>
  </si>
  <si>
    <t>Terdapat mekanisme pengiriman barang yang memenuhi protokol kesehatan (tidak kontak langsung)</t>
  </si>
  <si>
    <t>Pemeriksaan penggunaan masker setiap pengguna kendaraan</t>
  </si>
  <si>
    <t>Biaya untuk melakukan rapid test, Pemeriksaan pemakaian masker, Masih kurangnya kesadaran penyedia jasa transportasi untuk menerapkan protokol kesehatan</t>
  </si>
  <si>
    <t>Kurangnya kesadaran jaga jarak</t>
  </si>
  <si>
    <t>Lebih memperbanyak fasilitas pendukung protokol pencegahan Covid-19 di area proyek. Fasilitas bukan hanya sekedar syarat tetapi juga disosialisasikan berulang kali kepada seluruh orang yang melakukan kegiatan di dalam area proyek.</t>
  </si>
  <si>
    <t>Serius dalam hal pencegahan, memberikan sanksi tegas kepada masyarakatnya yang tidak mau mengikuti protokol kesehatan yang sudah dibuat oleh pemerintah</t>
  </si>
  <si>
    <t>Menjaga pola hidup sehat dan membatasi interaksi langsung dengan orang lain</t>
  </si>
  <si>
    <t>Pelatihan Keahlian (Arsitek, Ahli Bangunan Gedung, Ahli Keselamatan Jalan, dan lain-lain), Bimbingan Teknis, Seminar</t>
  </si>
  <si>
    <t>QA/QC</t>
  </si>
  <si>
    <t>&gt; 56 jam</t>
  </si>
  <si>
    <t>Tempat cuci tangan, Klinik</t>
  </si>
  <si>
    <t>Pemeriksaaan suhu tubuh pada awal dan akhir kerja, Pekerja yang berhubungan dengan orang yg terkonfirmasi Covid-19 diberlakukan cuti sakit, Pemeriksaan penggunaan masker di area kerja, Pelaksanaan tes rapid sebelum memulai pekerjaan</t>
  </si>
  <si>
    <t>Tidak ada modifikasi jadwal kerja</t>
  </si>
  <si>
    <t>Tidak ada jaga jarak sosial (social distancing)</t>
  </si>
  <si>
    <t>Tidak ada</t>
  </si>
  <si>
    <t>Biaya untuk melakukan rapid test</t>
  </si>
  <si>
    <t>Tidak tingga di mess</t>
  </si>
  <si>
    <t>Dilakukan rapid tes atau swab tes secara rutin untuk seluruh karyawan dan pekerja di proyek</t>
  </si>
  <si>
    <t>Memberi tindakan tegas kepada masyarakat yang tidak mematuhi protokol pencegahan covid-19</t>
  </si>
  <si>
    <t>Mengurangi bepergian ke tempat tempat wisata atau kuliner</t>
  </si>
  <si>
    <t>Brevet A&amp;B</t>
  </si>
  <si>
    <t>GA</t>
  </si>
  <si>
    <t>&lt; 40 jam</t>
  </si>
  <si>
    <t>Uang membeli Vitamin</t>
  </si>
  <si>
    <t>Asuransi/BPJS</t>
  </si>
  <si>
    <t>Pembersih Tangan</t>
  </si>
  <si>
    <t>Tempat cuci tangan</t>
  </si>
  <si>
    <t>Pemeriksaaan suhu tubuh pada awal dan akhir kerja</t>
  </si>
  <si>
    <t>Peralatan/material disterilisasi, Terdapat mekanisme pengiriman barang yang memenuhi protokol kesehatan (tidak kontak langsung)</t>
  </si>
  <si>
    <t>Tempat duduk kendaraan dikosongkan / diberi jarak, Tidak melakukan kontak fisik</t>
  </si>
  <si>
    <t>Masih kurangnya kesadaran penyedia jasa transportasi untuk menerapkan protokol kesehatan</t>
  </si>
  <si>
    <t>Sosialisasi belum menyeluruh</t>
  </si>
  <si>
    <t>diberlakukan test rapid secara berkala selain memberikan sosialisasi</t>
  </si>
  <si>
    <t>upaya yang harus dilakukan pemerintah apabila terdapat vaksin yang bisa menyembuhkan covid, vaksin tersebut harus dapat sampai ke semua kalangan masyarakat</t>
  </si>
  <si>
    <t>jaga jarak, memakai masker, serta tidak melakukan kontak fisik</t>
  </si>
  <si>
    <t>Seminar, Workshop</t>
  </si>
  <si>
    <t>PT. Atlantik Bina Persada</t>
  </si>
  <si>
    <t>Infrastruktur (Jalan, Jembatan, Bendungan, Airport, Pelabuhan, dll)</t>
  </si>
  <si>
    <t>AKNOP Bangunan Pengaman Pantai Provinsi Bengkulu 2020</t>
  </si>
  <si>
    <t>Bengkulu</t>
  </si>
  <si>
    <t>Kementerian PUPR</t>
  </si>
  <si>
    <t>September</t>
  </si>
  <si>
    <t>Fleksibel</t>
  </si>
  <si>
    <t>&gt;50.000.000</t>
  </si>
  <si>
    <t>Bonus akhir proyek</t>
  </si>
  <si>
    <t>Uang operasional Work From Home, Uang membeli Vitamin</t>
  </si>
  <si>
    <t>Tempat cuci tangan, Penyemprotan secara berkala</t>
  </si>
  <si>
    <t>Pemeriksaaan suhu tubuh pada awal dan akhir kerja, Pekerja yang berhubungan dengan orang yg terkonfirmasi Covid-19 diberlakukan cuti sakit</t>
  </si>
  <si>
    <t>Menerapkan aturan WFO dan WFH</t>
  </si>
  <si>
    <t>Pembagian shift masuk kantor</t>
  </si>
  <si>
    <t>Peralatan/material yang dikirim diisolasi, Peralatan/material disterilisasi, Terdapat mekanisme pengiriman barang yang memenuhi protokol kesehatan (tidak kontak langsung)</t>
  </si>
  <si>
    <t>Penutupan akses jalan pada jam tertentu, Surat keterangan perjalanan (SIKM-Surat Izin Keluar Masuk)</t>
  </si>
  <si>
    <t>Tidak menggunakan kendaraan umum, Tidak melakukan kontak fisik</t>
  </si>
  <si>
    <t>Pembatasan perjalanan keluar daerah</t>
  </si>
  <si>
    <t>Budaya berkumpul di mess masih sulit dihindari</t>
  </si>
  <si>
    <t>Meminimalisir kerja lapangan</t>
  </si>
  <si>
    <t>Meminimalisir perjalanan antar daerah</t>
  </si>
  <si>
    <t>Diam di rumah</t>
  </si>
  <si>
    <t>Pelatihan Keterampilan (Juru Gambar, Tukang Taman, Pengawas Plambing, dan lain-lain), Pelatihan Software</t>
  </si>
  <si>
    <t>Maret</t>
  </si>
  <si>
    <t>28 - 49 jam</t>
  </si>
  <si>
    <t>5.000.001-10.000.000</t>
  </si>
  <si>
    <t>Uang transportasi</t>
  </si>
  <si>
    <t>&gt; 20%</t>
  </si>
  <si>
    <t>Tempat Tinggal</t>
  </si>
  <si>
    <t>Tempat cuci tangan, Klinik, Pembatas meja kerja</t>
  </si>
  <si>
    <t>Pembatasan jarak antar pekerja</t>
  </si>
  <si>
    <t>Pemeriksaan penggunaan masker setiap pengguna kendaraan, Pembatasan jumlah penumpang dalam kendaraan</t>
  </si>
  <si>
    <t>Tempat duduk kendaraan dikosongkan / diberi jarak</t>
  </si>
  <si>
    <t>Biaya untuk melakukan rapid test, Pembatasan perjalanan keluar daerah, Kenaikan harga tiket kendaraan umum/transportasi publik, Pemeriksaan pemakaian masker, Penutupan akses jalan pada jam tertentu</t>
  </si>
  <si>
    <t>Meningkatkan fasilitas untuk mendukung terlaksananya kebiasaan baru saat mas pandemi ( penyediaan alat kebersihan, masker, dll).</t>
  </si>
  <si>
    <t>Menindak tegas masyarakat yg tidak mematuhi protokol yg telah di tetapkan.</t>
  </si>
  <si>
    <t>Mematuhi protokol kesehatan yg telah di tetapkan pemerintah.</t>
  </si>
  <si>
    <t>Tempat cuci tangan, Penyemprotan secara berkala, Tempat Istirahat, Klinik</t>
  </si>
  <si>
    <t>Pemeriksaaan suhu tubuh pada awal dan akhir kerja, Pekerja yang berhubungan dengan orang yg terkonfirmasi Covid-19 diberlakukan cuti sakit, Pelaksanaan tes rapid sebelum memulai pekerjaan</t>
  </si>
  <si>
    <t>Biaya untuk melakukan rapid test, Pembatasan perjalanan keluar daerah</t>
  </si>
  <si>
    <t>Kamar terdiri lebih dari 1 orang, Budaya berkumpul di mess masih sulit dihindari</t>
  </si>
  <si>
    <t>PT. Paragon Technology and Innovation</t>
  </si>
  <si>
    <t>Site Manager</t>
  </si>
  <si>
    <t>Pabrik Plant 4</t>
  </si>
  <si>
    <t>PT Paragon Technology and Innovation</t>
  </si>
  <si>
    <t>500 juta - 1 milyar</t>
  </si>
  <si>
    <t>Karyawan Tetap</t>
  </si>
  <si>
    <t>Uang transportasi, Tunjangan Hari Raya, Uang makan, Bonus tahunan</t>
  </si>
  <si>
    <t>&lt; 5%</t>
  </si>
  <si>
    <t>Pulsa, reimburse meja kerja</t>
  </si>
  <si>
    <t>Masker, Pembersih Tangan, Sarung Tangan, Pelindung Wajah</t>
  </si>
  <si>
    <t>Tempat cuci tangan, Pelindung di tempat makan, Penyemprotan secara berkala, Klinik, Pembatas meja kerja</t>
  </si>
  <si>
    <t>Pemeriksaaan suhu tubuh pada awal dan akhir kerja, Pekerja yang berhubungan dengan orang yg terkonfirmasi Covid-19 diberlakukan cuti sakit, Pemeriksaan penggunaan masker di area kerja, Pelaksanaan tes rapid sebelum memulai pekerjaan, Pelaksanaan tes swab (PCR) sebelum memulai pekerjaan</t>
  </si>
  <si>
    <t>Pembatasan jumlah penumpang dalam kendaraan</t>
  </si>
  <si>
    <t>Biaya untuk melakukan rapid test, Pembatasan perjalanan keluar daerah, Masih kurangnya kesadaran penyedia jasa transportasi untuk menerapkan protokol kesehatan</t>
  </si>
  <si>
    <t>Konsisten dan tegas terhadap penegakan peraturan terkait protokol kesehatan. Selalu memantau kesehatan dan history kegiatan personil setiap hari untuk mempermudah proses tracing</t>
  </si>
  <si>
    <t>Tegas dalam mengambil keputusan agar pelaksanaan di lapangan tidak simpang siur</t>
  </si>
  <si>
    <t>Selalu berada di rumah, menjaga jarak, pakai masker, mencuci tangan</t>
  </si>
  <si>
    <t>Pelatihan Software, Bimbingan Teknis, Seminar, Workshop</t>
  </si>
  <si>
    <t>Tunjangan Hari Raya, Bonus tahunan</t>
  </si>
  <si>
    <t>Pemeriksaan penggunaan masker di area kerja, Pengisian form screening berdasarkan form Kementerian Kesehatan</t>
  </si>
  <si>
    <t>Biaya untuk melakukan rapid test, Kenaikan harga tiket kendaraan umum/transportasi publik, Masih kurangnya kesadaran penyedia jasa transportasi untuk menerapkan protokol kesehatan</t>
  </si>
  <si>
    <t>Kurangnya kesadaran jaga jarak, Biaya penambahan kamar di mess, Kamar terdiri lebih dari 1 orang, Budaya berkumpul di mess masih sulit dihindari</t>
  </si>
  <si>
    <t>Lebih memperhatikan upaya karyawan yg tetap bekerja ekstra saat pandemi dengan kompensasi kesehatan</t>
  </si>
  <si>
    <t>Lebih cepat menyelesaikan permasalahan vaksin</t>
  </si>
  <si>
    <t>3M</t>
  </si>
  <si>
    <t>Pelatihan Keahlian (Arsitek, Ahli Bangunan Gedung, Ahli Keselamatan Jalan, dan lain-lain), Pelatihan Keterampilan (Juru Gambar, Tukang Taman, Pengawas Plambing, dan lain-lain), Pelatihan Software, Pelatihan K3, Bimbingan Teknis, Seminar, Workshop</t>
  </si>
  <si>
    <t>PT. Wijaya Karya (Persero). Tbk</t>
  </si>
  <si>
    <t>High Speed Rail Way Jakarta-Bandung</t>
  </si>
  <si>
    <t>PT. KCIC</t>
  </si>
  <si>
    <t>&gt; 1 triliun</t>
  </si>
  <si>
    <t>Februari</t>
  </si>
  <si>
    <t>&gt; 49 jam</t>
  </si>
  <si>
    <t>Pemeriksaan penggunaan masker di area kerja</t>
  </si>
  <si>
    <t>tidak ada masalah</t>
  </si>
  <si>
    <t>Tidak melakukan kontak fisik</t>
  </si>
  <si>
    <t>Kurangnya kesadaran jaga jarak, Kamar terdiri lebih dari 1 orang, Budaya berkumpul di mess masih sulit dihindari</t>
  </si>
  <si>
    <t>mengurangi jam kerja agar tidak terlalu capek....</t>
  </si>
  <si>
    <t>melakukan sosialisasi secara menyeluruh dan jelas....</t>
  </si>
  <si>
    <t>makan makanan bergizi, banyak istirahat....</t>
  </si>
  <si>
    <t>Pelatihan Keahlian (Arsitek, Ahli Bangunan Gedung, Ahli Keselamatan Jalan, dan lain-lain)</t>
  </si>
  <si>
    <t>26 - 50 orang</t>
  </si>
  <si>
    <t>Mei</t>
  </si>
  <si>
    <t>Uang transportasi, Tunjangan Hari Raya, Tunjangan Keluarga, Uang makan, Bonus tahunan</t>
  </si>
  <si>
    <t>5% - 10%</t>
  </si>
  <si>
    <t>Kendaraan, Asuransi/BPJS, Akomodasi</t>
  </si>
  <si>
    <t>Tempat cuci tangan, Penyemprotan secara berkala, Klinik, Pembatas meja kerja</t>
  </si>
  <si>
    <t>Penutupan akses jalan pada jam tertentu, Pemeriksaan penggunaan masker setiap pengguna kendaraan, Pembatasan jumlah penumpang dalam kendaraan</t>
  </si>
  <si>
    <t>Biaya untuk melakukan rapid test, Pembatasan perjalanan keluar daerah, Kenaikan harga tiket kendaraan umum/transportasi publik, Pemeriksaan pemakaian masker, Penutupan akses jalan pada jam tertentu, Masih kurangnya kesadaran penyedia jasa transportasi untuk menerapkan protokol kesehatan</t>
  </si>
  <si>
    <t>Kurangnya kesadaran jaga jarak, Budaya berkumpul di mess masih sulit dihindari</t>
  </si>
  <si>
    <t>social distancing, menggunakan masker ( bukan buff)</t>
  </si>
  <si>
    <t xml:space="preserve">westafle, handsanitaser, </t>
  </si>
  <si>
    <t>menjaga jarak, social distancing, menggunakan masker dan sarung tangan, menjaga kondisi tubuh tetap prima.</t>
  </si>
  <si>
    <t>SMA/SMK</t>
  </si>
  <si>
    <t>Pelatihan Software</t>
  </si>
  <si>
    <t>&lt; 25 orang</t>
  </si>
  <si>
    <t>High speed railway</t>
  </si>
  <si>
    <t>Tunjangan Hari Raya</t>
  </si>
  <si>
    <t>Uang operasional Work From Home</t>
  </si>
  <si>
    <t>Masker, Pembersih Tangan, Pakaian Pelindung</t>
  </si>
  <si>
    <t>Tempat cuci tangan, Pelindung di tempat makan, Penyemprotan secara berkala, Tempat Istirahat, Klinik, Pembatas meja kerja</t>
  </si>
  <si>
    <t>Peralatan/material yang dikirim diisolasi</t>
  </si>
  <si>
    <t>Menggunakan masker menjaga jarak</t>
  </si>
  <si>
    <t xml:space="preserve">Harus di lockdown </t>
  </si>
  <si>
    <t>Tetap di mes saja</t>
  </si>
  <si>
    <t>Surveyor</t>
  </si>
  <si>
    <t>Pemeriksaaan suhu tubuh pada awal dan akhir kerja, Pekerja yang berhubungan dengan orang yg terkonfirmasi Covid-19 diberlakukan cuti sakit, Pemeriksaan penggunaan masker di area kerja, Pengisian form screening berdasarkan form Kementerian Kesehatan, Pelaksanaan tes rapid sebelum memulai pekerjaan</t>
  </si>
  <si>
    <t>Penutupan akses jalan pada jam tertentu, Pembatasan jumlah penumpang dalam kendaraan</t>
  </si>
  <si>
    <t>Kenaikan harga tiket kendaraan umum/transportasi publik</t>
  </si>
  <si>
    <t>Kurangnya kesadaran jaga jarak, Sosialisasi belum menyeluruh, Budaya berkumpul di mess masih sulit dihindari</t>
  </si>
  <si>
    <t>Lebih tingkatkan kepedulian terhadap pekerja lapangan.</t>
  </si>
  <si>
    <t>Terus bantu masyarakat yg kehilangan pekerjaan dan miskin</t>
  </si>
  <si>
    <t>Selalu jaga diri. Waspada diri</t>
  </si>
  <si>
    <t>D3</t>
  </si>
  <si>
    <t>Pelatihan Keahlian (Arsitek, Ahli Bangunan Gedung, Ahli Keselamatan Jalan, dan lain-lain), Pelatihan Keterampilan (Juru Gambar, Tukang Taman, Pengawas Plambing, dan lain-lain), Pelatihan Software, Bimbingan Teknis, Seminar, Workshop</t>
  </si>
  <si>
    <t>500 milyar - 1 triliun</t>
  </si>
  <si>
    <t>Kendaraan, Tempat Tinggal, Akomodasi</t>
  </si>
  <si>
    <t>Tempat cuci tangan, Penyemprotan secara berkala, Tempat Istirahat, Klinik, Pembatas meja kerja</t>
  </si>
  <si>
    <t>Pekerja yang berhubungan dengan orang yg terkonfirmasi Covid-19 diberlakukan cuti sakit</t>
  </si>
  <si>
    <t>Pembatasan waktu lembur, Shift . 1 hari kerja 1 hari libur</t>
  </si>
  <si>
    <t>Biaya untuk melakukan rapid test, Pembatasan perjalanan keluar daerah, Kenaikan harga tiket kendaraan umum/transportasi publik, Masih kurangnya kesadaran penyedia jasa transportasi untuk menerapkan protokol kesehatan</t>
  </si>
  <si>
    <t>Lebih peduli terhadap orang yg dilapangan. Tidak membedakan org kantor dan lapangan</t>
  </si>
  <si>
    <t>Konsistensi , integritas dan komitmen</t>
  </si>
  <si>
    <t xml:space="preserve">Kesadaran pada masyarakat satu sama lain,saling mengingatkan. </t>
  </si>
  <si>
    <t>Agustus</t>
  </si>
  <si>
    <t>Uang makan</t>
  </si>
  <si>
    <t>Tempat Tinggal, Akomodasi</t>
  </si>
  <si>
    <t>Masker</t>
  </si>
  <si>
    <t>Tempat cuci tangan, Tempat Istirahat</t>
  </si>
  <si>
    <t>Pelaksanaan tes rapid sebelum memulai pekerjaan, Pelaksanaan tes swab (PCR) sebelum memulai pekerjaan, Tidak ada screening test saat masuk ke dalam lokasi kerja</t>
  </si>
  <si>
    <t>Penutupan akses jalan pada jam tertentu, Pemeriksaan penggunaan masker setiap pengguna kendaraan</t>
  </si>
  <si>
    <t>Kurangnya kesadaran jaga jarak, Kamar terdiri lebih dari 1 orang</t>
  </si>
  <si>
    <t xml:space="preserve">Melakukan Cek kondisi badan berkala (setiap hari) sebelum dan sesudah memulai aktivitas baik di kantor maupun diproyek (yang dilakukan oleh tim medis dan dibantu dengan SHE) </t>
  </si>
  <si>
    <t>pemerintah harus menerapkan kebijakan at all cost seperti pengadaan alat kesehatan penunjang pemeriksaan, ruang isolasi, dan Alat Pelindung Diri (APD), menggratiskan biaya pemeriksaan baik yang terbukti maupun tidak, ataupun hal-hal yang bersifat pencegahan seperti pembagian masker murah dan sebagainya dan segera dipercepat Vaksin Covid-19</t>
  </si>
  <si>
    <t>3 M ( Menggunakan Masker, Menjaga Jarak dalam berkomunikasi, Mencuci tangan dengan bersih)</t>
  </si>
  <si>
    <t>Bimbingan Teknis, Seminar, Workshop</t>
  </si>
  <si>
    <t>Kendaraan</t>
  </si>
  <si>
    <t>Pemeriksaan penggunaan masker setiap pengguna kendaraan, Surat keterangan perjalanan (SIKM-Surat Izin Keluar Masuk), Pembatasan jumlah penumpang dalam kendaraan</t>
  </si>
  <si>
    <t>WFH,pemberian nutrisi/vitamin yg lebih,</t>
  </si>
  <si>
    <t>PSBB</t>
  </si>
  <si>
    <t>menjalankan protokol kesehatan dg baik</t>
  </si>
  <si>
    <t>Pelatihan Keahlian (Arsitek, Ahli Bangunan Gedung, Ahli Keselamatan Jalan, dan lain-lain), Pelatihan Software, Seminar, Workshop</t>
  </si>
  <si>
    <t>PT. Yureka Hasta Pratisthana</t>
  </si>
  <si>
    <t>Penyelidikan Tanah</t>
  </si>
  <si>
    <t>Penyelidikan Tanah Rumah Tinggal</t>
  </si>
  <si>
    <t>-</t>
  </si>
  <si>
    <t>Tidak ada screening test saat masuk ke dalam lokasi kerja</t>
  </si>
  <si>
    <t>Surat keterangan perjalanan (SIKM-Surat Izin Keluar Masuk)</t>
  </si>
  <si>
    <t>tidak tahu</t>
  </si>
  <si>
    <t>Bimbingan Teknis</t>
  </si>
  <si>
    <t>April</t>
  </si>
  <si>
    <t>Masker, Pembersih Tangan, Sarung Tangan</t>
  </si>
  <si>
    <t>Pemeriksaaan suhu tubuh pada awal dan akhir kerja, Pemeriksaan penggunaan masker di area kerja, Pengisian form screening berdasarkan form Kementerian Kesehatan, Pelaksanaan tes rapid sebelum memulai pekerjaan, Pelaksanaan tes swab (PCR) sebelum memulai pekerjaan</t>
  </si>
  <si>
    <t>Menerapkan aturan WFO dan WFH, Tidak ada modifikasi jadwal kerja</t>
  </si>
  <si>
    <t>Kenaikan harga tiket kendaraan umum/transportasi publik, Pemeriksaan pemakaian masker</t>
  </si>
  <si>
    <t>vaksinasi d percepat</t>
  </si>
  <si>
    <t>Jaga kesehatan imunitas tubuh</t>
  </si>
  <si>
    <t>Pelatihan Software, Seminar, Workshop</t>
  </si>
  <si>
    <t>Keuangan</t>
  </si>
  <si>
    <t>Tidak menerima tunjangan selain uang, Vitamin dan Perlengkapan Kesehatan</t>
  </si>
  <si>
    <t>Pemeriksaaan suhu tubuh pada awal dan akhir kerja, Pekerja yang berhubungan dengan orang yg terkonfirmasi Covid-19 diberlakukan cuti sakit, Pemeriksaan penggunaan masker di area kerja</t>
  </si>
  <si>
    <t>memberikan sangsi bagi pegawai/pekerja yg tidak mematuhi protocol, agar jd perhatian yg serius dalam membantu mengurangi penyebaran virus covid-19</t>
  </si>
  <si>
    <t>memperbaiki ijin keluar daerah bagi setiap orang dan menerapkan sistem swab antigen bukan rapid test yg biasa untuk screening</t>
  </si>
  <si>
    <t>benar2 menerapkan protocol walau dibilang lebay</t>
  </si>
  <si>
    <t>Pelatihan Keahlian (Arsitek, Ahli Bangunan Gedung, Ahli Keselamatan Jalan, dan lain-lain), Pelatihan Keterampilan (Juru Gambar, Tukang Taman, Pengawas Plambing, dan lain-lain), Pelatihan Software, Workshop</t>
  </si>
  <si>
    <t>Tanah Datar</t>
  </si>
  <si>
    <t>Juli</t>
  </si>
  <si>
    <t>Pemeriksaaan suhu tubuh pada awal dan akhir kerja, Pekerja yang berhubungan dengan orang yg terkonfirmasi Covid-19 diberlakukan cuti sakit, Pemeriksaan penggunaan masker di area kerja, Pengisian form screening berdasarkan form Kementerian Kesehatan</t>
  </si>
  <si>
    <t>Peralatan/material disterilisasi</t>
  </si>
  <si>
    <t>Penutupan akses jalan pada jam tertentu, Pemeriksaan penggunaan masker setiap pengguna kendaraan, Surat keterangan perjalanan (SIKM-Surat Izin Keluar Masuk), Pembatasan jumlah penumpang dalam kendaraan</t>
  </si>
  <si>
    <t>Biaya untuk melakukan rapid test, Pembatasan perjalanan keluar daerah, Pemeriksaan pemakaian masker, Penutupan akses jalan pada jam tertentu, Masih kurangnya kesadaran penyedia jasa transportasi untuk menerapkan protokol kesehatan</t>
  </si>
  <si>
    <t>Selain penerapan protokol kesehatan, perlu diterapkan pembatasan mobilisasi pekerja dan menetapkan area bekerja untuk masing2 pekerja agar mudah untuk melakukan tracing rantai penyeberan covid di lingkungan kerja</t>
  </si>
  <si>
    <t>Berfikir jernih, berbicara bijak, berlaku adil dan amanah</t>
  </si>
  <si>
    <t>Menjaga kebersihan diri dan lingkungan sekitar, Memakai masker,  menerapkan pola hidup sehat</t>
  </si>
  <si>
    <t>Pelaksana</t>
  </si>
  <si>
    <t>Tunjangan Hari Raya, Uang makan</t>
  </si>
  <si>
    <t>35.000.001-50.000.000</t>
  </si>
  <si>
    <t>Tidak menggunakan kendaraan umum</t>
  </si>
  <si>
    <t>Menerapkan kembali WFH</t>
  </si>
  <si>
    <t>Screening massal</t>
  </si>
  <si>
    <t>Menerapkan polha hidup bersih dan sehat</t>
  </si>
  <si>
    <t>Juni</t>
  </si>
  <si>
    <t>Kamar terdiri lebih dari 1 orang</t>
  </si>
  <si>
    <t>Pembagian vitamin dll</t>
  </si>
  <si>
    <t>Sosialisasi</t>
  </si>
  <si>
    <t>Jaga jarak,patuh protokol kesehatan</t>
  </si>
  <si>
    <t>Uang transportasi, Uang makan</t>
  </si>
  <si>
    <t>Pemeriksaaan suhu tubuh pada awal dan akhir kerja, Pekerja yang berhubungan dengan orang yg terkonfirmasi Covid-19 diberlakukan cuti sakit, Pemeriksaan penggunaan masker di area kerja, Pengisian form screening berdasarkan form Kementerian Kesehatan, Pelaksanaan tes rapid sebelum memulai pekerjaan, Pelaksanaan tes swab (PCR) sebelum memulai pekerjaan</t>
  </si>
  <si>
    <t>Peralatan/material yang dikirim diisolasi, Peralatan/material disterilisasi, Tidak ada upaya meminimalisir kontak langsung untuk peralatan dan barang</t>
  </si>
  <si>
    <t>Kurangnya kesadaran jaga jarak, Sosialisasi belum menyeluruh, Kamar terdiri lebih dari 1 orang</t>
  </si>
  <si>
    <t>Mengurangi jam lembur</t>
  </si>
  <si>
    <t>Melakukan sosialisai, memberikan fasilitas, melkukan cek berkala</t>
  </si>
  <si>
    <t>Kesadaran diri masing2 untuk mentaati peraturan dan protokol yang berlaku</t>
  </si>
  <si>
    <t>Pelatihan Keahlian (Arsitek, Ahli Bangunan Gedung, Ahli Keselamatan Jalan, dan lain-lain), Bimbingan Teknis, Seminar, Workshop</t>
  </si>
  <si>
    <t>Pemeriksaaan suhu tubuh pada awal dan akhir kerja, Pekerja yang berhubungan dengan orang yg terkonfirmasi Covid-19 diberlakukan cuti sakit, Pemeriksaan penggunaan masker di area kerja, Pelaksanaan tes swab (PCR) sebelum memulai pekerjaan</t>
  </si>
  <si>
    <t>Tamabahan vitamin dan makanan yg bergizi agar tubuh menhadi sehata walafiat dan semangat</t>
  </si>
  <si>
    <t>Perontah sudah cukup bagus tinggal kesadaran masyarakatnya</t>
  </si>
  <si>
    <t>Perbanayak makan dan tetap tenang</t>
  </si>
  <si>
    <t>Pemeriksaaan suhu tubuh pada awal dan akhir kerja, Pekerja yang berhubungan dengan orang yg terkonfirmasi Covid-19 diberlakukan cuti sakit, Pemeriksaan penggunaan masker di area kerja, Pengisian form screening berdasarkan form Kementerian Kesehatan, Pelaksanaan tes rapid sebelum memulai pekerjaan, Pelaksanaan tes swab (PCR) sebelum memulai pekerjaan, Tidak ada screening test saat masuk ke dalam lokasi kerja</t>
  </si>
  <si>
    <t>Menerapkan aturan WFO dan WFH, Pembatasan waktu lembur, Tidak ada modifikasi jadwal kerja</t>
  </si>
  <si>
    <t>Setiap hari so harus mengiatkan memakai masker, selalu cuci tangan, dan jaga jarak</t>
  </si>
  <si>
    <t>Psbb berskala harus jalan</t>
  </si>
  <si>
    <t>Jaga jarak, memakai masker di saat bepergian, mencuci tangan di air yg mengalir</t>
  </si>
  <si>
    <t>Pelatihan Tanah</t>
  </si>
  <si>
    <t>Paruh Waktu</t>
  </si>
  <si>
    <t>Akomodasi</t>
  </si>
  <si>
    <t>Tetep jaga jarak dan patuhi protokol kesehatan</t>
  </si>
  <si>
    <t>Slalu patuhi protokol kesehatan</t>
  </si>
  <si>
    <t>Patuhi protokol kesehatan</t>
  </si>
  <si>
    <t>Mengurangi jam kerja, agar fisik/daya tahan tubuh pekerja</t>
  </si>
  <si>
    <t>Tutup spbu selama 1-2minggu, auto ga bisa pada keluar dah tuh jadi memutus tali rantai covid 19</t>
  </si>
  <si>
    <t>Jaga jarak, hindarin kontak fisik, menyendiri kaya yg lagi galau</t>
  </si>
  <si>
    <t>Pelatihan Keahlian (Arsitek, Ahli Bangunan Gedung, Ahli Keselamatan Jalan, dan lain-lain), Pelatihan Software, Seminar</t>
  </si>
  <si>
    <t>Surat keterangan perjalanan (SIKM-Surat Izin Keluar Masuk), Pembatasan jumlah penumpang dalam kendaraan</t>
  </si>
  <si>
    <t>Pembatasan perjalanan keluar daerah, Pemeriksaan pemakaian masker</t>
  </si>
  <si>
    <t>Mengadakan WFH</t>
  </si>
  <si>
    <t>Berlakukan PSBB</t>
  </si>
  <si>
    <t xml:space="preserve">OLAH RAGA </t>
  </si>
  <si>
    <t xml:space="preserve">Rescue </t>
  </si>
  <si>
    <t>Tunjangan Hari Raya, Uang makan, Bonus tahunan</t>
  </si>
  <si>
    <t>Selalu mengingatkan atau memberikan edukasi terhadap semua karyawan  akan pentingnya menjaga kesehatan demi mencegah Covid 19</t>
  </si>
  <si>
    <t>Lockdown serentak, seperti di Tuhan,China</t>
  </si>
  <si>
    <t>Sadar akan pentingnya melakukan 3M memakai masker, menjaga jarak, mencuci tangan</t>
  </si>
  <si>
    <t>Masker, Pembersih Tangan, Pakaian Pelindung, Sarung Tangan, Pelindung Wajah</t>
  </si>
  <si>
    <t>Pemeriksaaan suhu tubuh pada awal dan akhir kerja, Pemeriksaan penggunaan masker di area kerja, Pelaksanaan tes rapid sebelum memulai pekerjaan, Pelaksanaan tes swab (PCR) sebelum memulai pekerjaan</t>
  </si>
  <si>
    <t>Biaya untuk melakukan rapid test, Kenaikan harga tiket kendaraan umum/transportasi publik</t>
  </si>
  <si>
    <t>Kurangnya kesadaran jaga jarak, Biaya penambahan kamar di mess</t>
  </si>
  <si>
    <t xml:space="preserve">Selalu memberikan peringatan kepada karyawan yg dilapangan selalu jaga jarak dalam bekerja dan selalu pake masker.  </t>
  </si>
  <si>
    <t xml:space="preserve">Tetap di imbau masyarakat nya agar menggunakan masker , dan jaga jarak dan kebersihan tubuh </t>
  </si>
  <si>
    <t>Jaga jarak dan pakai masker ..</t>
  </si>
  <si>
    <t>Pelatihan Keterampilan (Juru Gambar, Tukang Taman, Pengawas Plambing, dan lain-lain)</t>
  </si>
  <si>
    <t>Uang transportasi, Tunjangan Hari Raya, Bonus tahunan</t>
  </si>
  <si>
    <t>Tempat Tinggal, Asuransi/BPJS, Akomodasi</t>
  </si>
  <si>
    <t>Pembatasan perjalanan keluar daerah, Pemeriksaan pemakaian masker, Penutupan akses jalan pada jam tertentu</t>
  </si>
  <si>
    <t>Memperketat pemeriksaan dalam penerapan protokol kesehatan, Mensosialisasi lebih sering lagi dalam penerapan protokol kesehatan.</t>
  </si>
  <si>
    <t>Sering melakukan razia bergerombol apabila di tempat umum</t>
  </si>
  <si>
    <t>Menerapkan protokol kesehatan secara ketat, bantu saling menjaga diri minimal diri sendiri lalu mengingatkan ke rekan-rekan.</t>
  </si>
  <si>
    <t>Pelatihan Keahlian (Arsitek, Ahli Bangunan Gedung, Ahli Keselamatan Jalan, dan lain-lain), Pelatihan Software, Bimbingan Teknis, Seminar, Workshop</t>
  </si>
  <si>
    <t>10% - 20%</t>
  </si>
  <si>
    <t>Uang membeli Vitamin, Tidak diberikan sama sekali</t>
  </si>
  <si>
    <t>Peralatan/material yang dikirim diisolasi, Peralatan/material disterilisasi</t>
  </si>
  <si>
    <t xml:space="preserve">Memberlakukan WFH / Isolasi Mandiri Penuh Terhadap OTG. </t>
  </si>
  <si>
    <t>Memberlakukan PSBB Ke-2 dengan menyeluruh dan ketat.</t>
  </si>
  <si>
    <t>Rajin cuci tangan dan taat PHBS.</t>
  </si>
  <si>
    <t>Pelatihan Keahlian (Arsitek, Ahli Bangunan Gedung, Ahli Keselamatan Jalan, dan lain-lain), Pelatihan K3</t>
  </si>
  <si>
    <t>Biaya untuk melakukan rapid test, Pemeriksaan pemakaian masker, Penutupan akses jalan pada jam tertentu, Masih kurangnya kesadaran penyedia jasa transportasi untuk menerapkan protokol kesehatan</t>
  </si>
  <si>
    <t>SWAB PCR test Secara masal</t>
  </si>
  <si>
    <t>menerapkan WFH dan WFO, Swab PCR secara Masal</t>
  </si>
  <si>
    <t>menjaga jarak minimum 2 m, menggunakan masker, cuci tangan dengan sabun, menyediakan Hand sanitizer di saku atau di tas</t>
  </si>
  <si>
    <t>Pelatihan K3, Workshop</t>
  </si>
  <si>
    <t>Pemeriksaan penggunaan masker di area kerja, Pelaksanaan tes rapid sebelum memulai pekerjaan</t>
  </si>
  <si>
    <t>Biaya penambahan kamar di mess</t>
  </si>
  <si>
    <t>Tunjangan berupa uang, makan makanan sehat dari kantin, karena kebanyakan menu makan dari kantin tidak di makan oleh karyawan lapangan dikarenakan kurang sehat seperti adanya menu jeroan, tidak ada nya buah-buahan, karena tubuh sehat berasal dari pikiran dan makanan yg sehat</t>
  </si>
  <si>
    <t xml:space="preserve">Hentikan tka cina/asing lain nya yg masuk ke indonesia,hentikan pemilu </t>
  </si>
  <si>
    <t>Jaga jarak, terapkan hidup sehat</t>
  </si>
  <si>
    <t>SMP</t>
  </si>
  <si>
    <t>Peralatan/material yang dikirim diisolasi, Terdapat mekanisme pengiriman barang yang memenuhi protokol kesehatan (tidak kontak langsung)</t>
  </si>
  <si>
    <t>Saran saya, untuk yakin ke gusti allah</t>
  </si>
  <si>
    <t>Tutup pom bensin 1 minggu</t>
  </si>
  <si>
    <t>Selalu perhatikan protokol</t>
  </si>
  <si>
    <t>Kuli (proyek)</t>
  </si>
  <si>
    <t>Helper survei</t>
  </si>
  <si>
    <t>Biaya untuk melakukan rapid test, Pembatasan perjalanan keluar daerah, Kenaikan harga tiket kendaraan umum/transportasi publik</t>
  </si>
  <si>
    <t>Sran,yakin dan psrah kpd allah swt</t>
  </si>
  <si>
    <t>Psbb</t>
  </si>
  <si>
    <t>Helper survey</t>
  </si>
  <si>
    <t>Tempat cuci tangan, Pelindung di tempat makan, Penyemprotan secara berkala, Klinik</t>
  </si>
  <si>
    <t>Jaga jarak</t>
  </si>
  <si>
    <t>Orang yg punya sumber COVID jangan suruh masuk ke indonesia, MERDEKAAA</t>
  </si>
  <si>
    <t xml:space="preserve">Jaga jarak aman... </t>
  </si>
  <si>
    <t>Rutin dilakukan penyemprotan disenfektan di lokasi kerja</t>
  </si>
  <si>
    <t>Lebih ditegaskan lagi bagi pelanggar aturan protokol kesehatn</t>
  </si>
  <si>
    <t>Tetap melaksanakan 3M</t>
  </si>
  <si>
    <t>Seminar</t>
  </si>
  <si>
    <t>Tambahan suplemen multivitamin</t>
  </si>
  <si>
    <t xml:space="preserve">Penerapan aturan kebijakan yang tidak berubah-ubah, tegas dan tepat. </t>
  </si>
  <si>
    <t xml:space="preserve">Menjaga pola hidup, mengurangi tingkat stress dan menjaga asupan makanan. </t>
  </si>
  <si>
    <t>Pelatihan Keahlian (Arsitek, Ahli Bangunan Gedung, Ahli Keselamatan Jalan, dan lain-lain), Pelatihan Keterampilan (Juru Gambar, Tukang Taman, Pengawas Plambing, dan lain-lain), Pelatihan Software</t>
  </si>
  <si>
    <t>Drafter</t>
  </si>
  <si>
    <t>Oktober</t>
  </si>
  <si>
    <t>Kendaraan, Tempat Tinggal</t>
  </si>
  <si>
    <t>Harus lebih ketat dalam menjalankan protokol Covid-19</t>
  </si>
  <si>
    <t>Harus lebih tegas kepada pelanggar protokol Covid-19</t>
  </si>
  <si>
    <t>Tertib dalam menjalankan protokol Covid-19</t>
  </si>
  <si>
    <t xml:space="preserve">Selalu memberikan arahan ke karyawan supaya jaga jarak dan selalu pakai masker </t>
  </si>
  <si>
    <t xml:space="preserve">Menghimbau masyarakat agar menuruti aturan yg berlaku contoh menggunakan masker dan jaga jarak </t>
  </si>
  <si>
    <t>Menjaga jarak dan menggunakan masker ..</t>
  </si>
  <si>
    <t>Pelatihan Keterampilan (Juru Gambar, Tukang Taman, Pengawas Plambing, dan lain-lain), Bimbingan Teknis</t>
  </si>
  <si>
    <t>Berupa bonus /kebijakan managemen 10%</t>
  </si>
  <si>
    <t>5.000.001 - 10.000.000</t>
  </si>
  <si>
    <t xml:space="preserve">Masker, Pembersih Tangan, Sarung Tangan, Tumbler </t>
  </si>
  <si>
    <t xml:space="preserve">Pelatihan alat alat pengukuran </t>
  </si>
  <si>
    <t xml:space="preserve">Lebih di perhatikan lagi asupan vitamin nya </t>
  </si>
  <si>
    <t>Harus lebih berkaca diri lg buat para pejabat nya ,perbanyak istigfar,inti nya harus takut sm TUHAN biar tidak banyak lg para pejabat yg menyelewengkan atau mengkorupsi hak nya rakyat yg terdampak COVID 19</t>
  </si>
  <si>
    <t>Perbanyak ibadah ,mohon ampunan sm yg maha kuasa, selalu bersih kan hati,diri serta body ,berfikir positif, baru hal2 yg lain seperti 3M di lingkungan keluarga, dan tidak bepergian selama itu tidak perlu .</t>
  </si>
  <si>
    <t>Fasilitas protokol kesehatan dari covid-19</t>
  </si>
  <si>
    <t>Pemasangan pembatas di setiap meja kerja</t>
  </si>
  <si>
    <t>Tegas dalam melarang karyawan untuk berkumpul di tempat-tempat umum setelah pulang kerja dan mengatur jumlah pekerja untuk melaksanakan phisical distancing.</t>
  </si>
  <si>
    <t>Lebih transparan kepada rakyat mengenai covid-19 karena masih banyak rakyat terutama di desa yang masih awam dan acuh terhadap virus ini.</t>
  </si>
  <si>
    <t>Selalu memakai masker meski hanya keluar mess, melakukan phisical distancing di tempat umum, selalu mencuci tangan dan menyediakan saniter di meja kerja, dan melakukan pola hidup yang baik dan benar.</t>
  </si>
  <si>
    <t>Pelatihan Keahlian (Arsitek, Ahli Bangunan Gedung, Ahli Keselamatan Jalan, dan lain-lain), Pelatihan Software, Bimbingan Teknis</t>
  </si>
  <si>
    <t>Bonus tahunan</t>
  </si>
  <si>
    <t>Biaya untuk melakukan rapid test, Masih kurangnya kesadaran penyedia jasa transportasi untuk menerapkan protokol kesehatan</t>
  </si>
  <si>
    <t>Pengurangan maksimal karyawan dalam lingkup kerja ( pemberlakuan WFH)</t>
  </si>
  <si>
    <t>Penutupan tempat hiburan dan pelarangan makan di tempat</t>
  </si>
  <si>
    <t>Stay at mess</t>
  </si>
  <si>
    <t>Biaya untuk melakukan rapid test, Pemeriksaan pemakaian masker</t>
  </si>
  <si>
    <t>Biaya penambahan kamar di mess, Budaya berkumpul di mess masih sulit dihindari</t>
  </si>
  <si>
    <t>Pencegahan dengan arahan dan kontrol kepada para pekerja untuk melakukan 3M dan pemberian suplemen kepada para pekerja secara menyeluruh dan berkala</t>
  </si>
  <si>
    <t>Pemerintah harus tegas kepada masyarakat untuk masalah covid19</t>
  </si>
  <si>
    <t>Menjaga tubuh agar tetap fit dan berdo'a</t>
  </si>
  <si>
    <t>Masker, Pelindung Wajah</t>
  </si>
  <si>
    <t>Pemeriksaaan suhu tubuh pada awal dan akhir kerja, Pekerja yang berhubungan dengan orang yg terkonfirmasi Covid-19 diberlakukan cuti sakit, Pelaksanaan tes rapid sebelum memulai pekerjaan, Pelaksanaan tes swab (PCR) sebelum memulai pekerjaan</t>
  </si>
  <si>
    <t>Menerapkan protokol kesehatan</t>
  </si>
  <si>
    <t>Test gratis untuk semua</t>
  </si>
  <si>
    <t>Kesadaran diri</t>
  </si>
  <si>
    <t>Biaya untuk melakukan rapid test, Pembatasan perjalanan keluar daerah, Pemeriksaan pemakaian masker, Penutupan akses jalan pada jam tertentu</t>
  </si>
  <si>
    <t>Tetap patuhi protokol kesehatan</t>
  </si>
  <si>
    <t>Mentaati peraturan pemerintah</t>
  </si>
  <si>
    <t>Pemeriksaaan suhu tubuh pada awal dan akhir kerja, Pelaksanaan tes rapid sebelum memulai pekerjaan</t>
  </si>
  <si>
    <t>Rapid/swab tas secara berkala dan rutin</t>
  </si>
  <si>
    <t>Kesadaran diri untuk mengikuti protokol kesehatan</t>
  </si>
  <si>
    <t>Soker phase 1</t>
  </si>
  <si>
    <t xml:space="preserve">Nganjuk </t>
  </si>
  <si>
    <t>Aminudin</t>
  </si>
  <si>
    <t>Uang transportasi, Tunjangan Hari Raya, Tunjangan Keluarga, Bonus tahunan</t>
  </si>
  <si>
    <t>Meningkatkan sosialisasi pentingnya menerapkan protokol kesehatan di masa pandemi, kepada seluruh kariyawan</t>
  </si>
  <si>
    <t>Mengkapanyekan pentingnya menaati protokol kesehatan di masa pandemi,  kepada masyarakat.</t>
  </si>
  <si>
    <t xml:space="preserve">Menjaga pola hidup sehat, mengikuti protokol kesehatan, saling mengingatkan kepada semua orang,  pentingnya mengikuti aturan/ protokol di masa pandemi ini, </t>
  </si>
  <si>
    <t>PT. Floresco</t>
  </si>
  <si>
    <t>Perumahan (Rumah Tapak)</t>
  </si>
  <si>
    <t>Perumahan</t>
  </si>
  <si>
    <t>PT floresco</t>
  </si>
  <si>
    <t>&lt; 500 juta</t>
  </si>
  <si>
    <t>Masker, Sarung Tangan, Pelindung Wajah</t>
  </si>
  <si>
    <t>Tempat cuci tangan, Penyemprotan secara berkala, Tempat Istirahat</t>
  </si>
  <si>
    <t>Lebih di tingkatkan soal sosialisasi tentang covid-19</t>
  </si>
  <si>
    <t>Keterbukaan soal covid-19</t>
  </si>
  <si>
    <t>Jauhi kerumunan orang dan pakai masker</t>
  </si>
  <si>
    <t>Langkat</t>
  </si>
  <si>
    <t>Kepala Bidang Komersial</t>
  </si>
  <si>
    <t>EPC (Oil and Gas, Power Plant, Industrial)</t>
  </si>
  <si>
    <t>Pemeriksaaan suhu tubuh pada awal dan akhir kerja, Pekerja yang berhubungan dengan orang yg terkonfirmasi Covid-19 diberlakukan cuti sakit, Pemeriksaan penggunaan masker di area kerja, Pengisian form screening berdasarkan form Kementerian Kesehatan, Pelaksanaan tes rapid sebelum memulai pekerjaan, Tidak ada screening test saat masuk ke dalam lokasi kerja, Pelaksanaan tes rapid sebelum memulai pekerjaan bagi pekerja yang baru datang dariluar kota atau berpergian jauh</t>
  </si>
  <si>
    <t>Biaya untuk melakukan rapid test, Pembatasan perjalanan keluar daerah, Kenaikan harga tiket kendaraan umum/transportasi publik, Pemeriksaan pemakaian masker</t>
  </si>
  <si>
    <t>Wajib Menerapkan 4M
1. Memaki Masker
2. Mencuci Tangan
3. Menjaga Jarak
4. Menjaga Imun (Pola sehat, Olah Raga dan Makan Makanan Sehat)</t>
  </si>
  <si>
    <t>Wajib Menerapkan 4M
1. Memaki Masker
2. Mencuci Tangan
3. Menjaga Jarak
4. Menjaga Imun (Pola sehat, Olah Raga dan Makan Makanan Sehat)
dan menghindari kerumunan</t>
  </si>
  <si>
    <t>1. Sosialisasi Update Info Covid (Data Sakit, Sembuh, dan Mati sesuai data real)
2. Selalu menjaga diri sendiri dan sara akan bahaya covid dan mengingatkan antar sesama
3. Menerapkan 4 M</t>
  </si>
  <si>
    <t>Pelatihan Keahlian (Arsitek, Ahli Bangunan Gedung, Ahli Keselamatan Jalan, dan lain-lain), Pelatihan Keterampilan (Juru Gambar, Tukang Taman, Pengawas Plambing, dan lain-lain), Pelatihan K3, Bimbingan Teknis, Seminar, Workshop</t>
  </si>
  <si>
    <t>Pekerja yang berhubungan dengan orang yg terkonfirmasi Covid-19 diberlakukan cuti sakit, Pemeriksaan penggunaan masker di area kerja, Pengisian form screening berdasarkan form Kementerian Kesehatan, Pelaksanaan tes rapid sebelum memulai pekerjaan</t>
  </si>
  <si>
    <t>Pengaturan mobilisasi keluar masuk pekerja, Pembatasan jarak antar pekerja, Tidak ada jaga jarak sosial (social distancing)</t>
  </si>
  <si>
    <t>Sadar diri kunci segalanya</t>
  </si>
  <si>
    <t xml:space="preserve">Beri tunjangan </t>
  </si>
  <si>
    <t>UD. Qomar</t>
  </si>
  <si>
    <t>Qomar</t>
  </si>
  <si>
    <t>Pekrja Harian</t>
  </si>
  <si>
    <t>Tempat cuci tangan, Penyemprotan secara berkala, Tempat Istirahat, Pembatas meja kerja</t>
  </si>
  <si>
    <t>Penutupan akses jalan pada jam tertentu, Surat keterangan perjalanan (SIKM-Surat Izin Keluar Masuk), Pembatasan jumlah penumpang dalam kendaraan</t>
  </si>
  <si>
    <t>Memberikan vitamin dan pengecekan suhu</t>
  </si>
  <si>
    <t>Memberikan vitamin</t>
  </si>
  <si>
    <t>Menjaga jarak ,minum air putih dan mengatur pola makan</t>
  </si>
  <si>
    <t>S2/S3</t>
  </si>
  <si>
    <t>Pelatihan Keahlian (Arsitek, Ahli Bangunan Gedung, Ahli Keselamatan Jalan, dan lain-lain), Pelatihan Software, Pelatihan K3, Seminar, Workshop</t>
  </si>
  <si>
    <t>Kendaraan, Asuransi/BPJS</t>
  </si>
  <si>
    <t>Sosialisasi untuk meningkatkan kesadaran pegawai</t>
  </si>
  <si>
    <t>percepatan vaksin</t>
  </si>
  <si>
    <t>prokes</t>
  </si>
  <si>
    <t>Bengkel cat dan body mobil</t>
  </si>
  <si>
    <t>Di beri vitamin</t>
  </si>
  <si>
    <t>Pembatasan perjalanan keluar daerah, Kenaikan harga tiket kendaraan umum/transportasi publik</t>
  </si>
  <si>
    <t>Sosial distancing dan 4 M</t>
  </si>
  <si>
    <t>Di ingatkan terus 4 M dan di kasih vaksin</t>
  </si>
  <si>
    <t>Budayakan 4 M. Mencuci tangan, Memakai masker, Menjaga jarak, Makan kenyang.</t>
  </si>
  <si>
    <t>Tidak Menjawab</t>
  </si>
  <si>
    <t>Kemenkeu</t>
  </si>
  <si>
    <t>Owner</t>
  </si>
  <si>
    <t>GKN Jayapura</t>
  </si>
  <si>
    <t>Jayapura</t>
  </si>
  <si>
    <t>Tunjangan Keluarga, Uang makan</t>
  </si>
  <si>
    <t>Klinik</t>
  </si>
  <si>
    <t>tetap disiplin melaksanakan Prokes 3M</t>
  </si>
  <si>
    <t>PT. Jaya Obayashi</t>
  </si>
  <si>
    <t>Biaya reimburse untuk tes skrining COVID 19.</t>
  </si>
  <si>
    <t>Penutupan akses jalan pada jam tertentu, Pemeriksaan penggunaan masker setiap pengguna kendaraan, Surat keterangan perjalanan (SIKM-Surat Izin Keluar Masuk)</t>
  </si>
  <si>
    <t>Melakukan skrining dan sterilisasi lingkungan kerja secara berkala.</t>
  </si>
  <si>
    <t>Transparansi data, tindakan tegas apabila di suatu daerah lonjakan kasus COVID 19 meningkat drastis.</t>
  </si>
  <si>
    <t>Mengurangi berpergian, selalu menggunakan masker kalau perlu face shield, hindari kontak fisik serta tempat/kendaraan umum.</t>
  </si>
  <si>
    <t>helper survey</t>
  </si>
  <si>
    <t>Pemeriksaan penggunaan masker setiap pengguna kendaraan, Surat keterangan perjalanan (SIKM-Surat Izin Keluar Masuk)</t>
  </si>
  <si>
    <t>menjaga jarak menggunakan masker</t>
  </si>
  <si>
    <t>menjaga jarak pakai masker</t>
  </si>
  <si>
    <t>cucitagan pake sabun pakai masker jaga jarak</t>
  </si>
  <si>
    <t>PT. Wijaya Karya (Persero). Tbk KSO Jaya Konstruksi</t>
  </si>
  <si>
    <t>Staff teknik</t>
  </si>
  <si>
    <t>Bendungan Cipanas</t>
  </si>
  <si>
    <t>Vitamin dan lain-lain</t>
  </si>
  <si>
    <t>Pemeriksaaan suhu tubuh pada awal dan akhir kerja, Pengisian form screening berdasarkan form Kementerian Kesehatan, Pelaksanaan tes rapid sebelum memulai pekerjaan, Pelaksanaan tes swab (PCR) sebelum memulai pekerjaan</t>
  </si>
  <si>
    <t>Pemeriksaan pemakaian masker, Penutupan akses jalan pada jam tertentu</t>
  </si>
  <si>
    <t>Pelatihan K3, Seminar, Workshop</t>
  </si>
  <si>
    <t>PT.Wijaya Karya (Persero) Tbk</t>
  </si>
  <si>
    <t>Vitamin dll</t>
  </si>
  <si>
    <t>Biaya untuk melakukan rapid test, Pembatasan perjalanan keluar daerah, Penutupan akses jalan pada jam tertentu, Masih kurangnya kesadaran penyedia jasa transportasi untuk menerapkan protokol kesehatan</t>
  </si>
  <si>
    <t>Workshop</t>
  </si>
  <si>
    <t>Administrasi</t>
  </si>
  <si>
    <t>Kendaraan, Akomodasi</t>
  </si>
  <si>
    <t>Pemeriksaaan suhu tubuh pada awal dan akhir kerja, Pekerja yang berhubungan dengan orang yg terkonfirmasi Covid-19 diberlakukan cuti sakit, Pemeriksaan penggunaan masker di area kerja, Pelaksanaan tes rapid sebelum memulai pekerjaan, Tidak ada screening test saat masuk ke dalam lokasi kerja</t>
  </si>
  <si>
    <t>Jadwal bekerja di buat bergiliran 1 minggu sekali jika memungkinkan</t>
  </si>
  <si>
    <t>Tes swab gratis</t>
  </si>
  <si>
    <t xml:space="preserve"> sadar kebersihan diri masing masing</t>
  </si>
  <si>
    <t>Biaya untuk melakukan rapid test, Pembatasan perjalanan keluar daerah, Pemeriksaan pemakaian masker</t>
  </si>
  <si>
    <t>Waktu istirahat yg cukup olahraga secara rutin dan sugesti yg positif beri semangat</t>
  </si>
  <si>
    <t>Beri sugesti positif semangat melawan covid</t>
  </si>
  <si>
    <t>Jaga kebersihan pola hidup sehat pakai masker sosial distancing jangan takut virus semangat bekerja</t>
  </si>
  <si>
    <t>Lebih memperketat dan mensosialisakan ke rekan kerja sub dan memberikan sanksi kepada rekan kerja sub apabila tidak melaksanakan himbauan yang di sampaikan</t>
  </si>
  <si>
    <t>Peraturan yang tegas</t>
  </si>
  <si>
    <t>Mensosialisasikan  setiap himbauan kepada seluruh pekerja</t>
  </si>
  <si>
    <t>Pelatihan BTCLS</t>
  </si>
  <si>
    <t>Paramedis</t>
  </si>
  <si>
    <t>Uang transportasi, Tunjangan Keluarga, Bonus tahunan</t>
  </si>
  <si>
    <t>Uang insentif</t>
  </si>
  <si>
    <t>Sarung Tangan</t>
  </si>
  <si>
    <t>Tempat Istirahat, Klinik</t>
  </si>
  <si>
    <t>Liburkan dahulu kegiatan pekerjaan agar memutus rantai penularan covid19</t>
  </si>
  <si>
    <t>Menyediakan dan gratiskan tes pcr atau swab</t>
  </si>
  <si>
    <t>Jaga daya tahan tubuh</t>
  </si>
  <si>
    <t>Pelatihan Keahlian (Arsitek, Ahli Bangunan Gedung, Ahli Keselamatan Jalan, dan lain-lain), Pelatihan Keterampilan (Juru Gambar, Tukang Taman, Pengawas Plambing, dan lain-lain), Pelatihan Software, Bimbingan Teknis</t>
  </si>
  <si>
    <t>quantity</t>
  </si>
  <si>
    <t>mempasilitasi karyawan dengan tool anti covid 19, masker handsanitezer dll, melakukan rapid tes dan swab untuk karyawan, memisahkan mess atau tempat tinggal yg terkontaminasi dan tidak, menambah petugas kesehatan khususnya untuk yg terikontiminasi asupan nutrisi untuk menambah imun</t>
  </si>
  <si>
    <t>mencarikan dan membagikan vaksin tsb, keseluruh masyarakat indonesia.</t>
  </si>
  <si>
    <t>terapkan terus protocol covid 19, dan ikuti terus himbauan pemerintah, atau satgas covid dari masing2 perusahaan</t>
  </si>
  <si>
    <t>Pelatihan Keahlian (Arsitek, Ahli Bangunan Gedung, Ahli Keselamatan Jalan, dan lain-lain), Pelatihan Software, Pelatihan K3, Bimbingan Teknis</t>
  </si>
  <si>
    <t>Sosialisasi belum menyeluruh, Kamar terdiri lebih dari 1 orang, Budaya berkumpul di mess masih sulit dihindari</t>
  </si>
  <si>
    <t>Di beri waktu libur</t>
  </si>
  <si>
    <t>Banyak berdoa dan tetap berusaha</t>
  </si>
  <si>
    <t>Tidak berkumpul dengan orangvlain</t>
  </si>
  <si>
    <t>Belum Pernah</t>
  </si>
  <si>
    <t>Peralatan/material disterilisasi, Terdapat mekanisme pengiriman barang yang memenuhi protokol kesehatan (tidak kontak langsung), Tidak ada upaya meminimalisir kontak langsung untuk peralatan dan barang</t>
  </si>
  <si>
    <t>Pembatasan perjalanan keluar daerah, Kenaikan harga tiket kendaraan umum/transportasi publik, Pemeriksaan pemakaian masker, Penutupan akses jalan pada jam tertentu, Masih kurangnya kesadaran penyedia jasa transportasi untuk menerapkan protokol kesehatan</t>
  </si>
  <si>
    <t>Kurangnya kesadaran jaga jarak, Sosialisasi belum menyeluruh, Biaya penambahan kamar di mess, Kamar terdiri lebih dari 1 orang, Budaya berkumpul di mess masih sulit dihindari</t>
  </si>
  <si>
    <t>Pembatasan jam kerja,,pasilitas kesehatan di tingkatkan lagi</t>
  </si>
  <si>
    <t>Mejaga kesehatan</t>
  </si>
  <si>
    <t>Beritunjangan yg besar</t>
  </si>
  <si>
    <t>Menjaga kesehatan</t>
  </si>
  <si>
    <t xml:space="preserve">Selalu Menjalankan protokol kesehatan dgn baik. </t>
  </si>
  <si>
    <t>Segera imunisasi vaksin. Dana covid 19 Jgn dikorupsi. Dana bansos tidak merata. Banyak yg tidak kebagian</t>
  </si>
  <si>
    <t>Selalu bersabar dan bersyukur. Atas nikmat yg selalu di dapatkan. Menjalankan aturan aturan protokol kesehatan</t>
  </si>
  <si>
    <t>Laboratorium</t>
  </si>
  <si>
    <t>Pemeriksaaan suhu tubuh pada awal dan akhir kerja, Pekerja yang berhubungan dengan orang yg terkonfirmasi Covid-19 diberlakukan cuti sakit, Pemeriksaan penggunaan masker di area kerja, Pengisian form screening berdasarkan form Kementerian Kesehatan, Pelaksanaan tes swab (PCR) sebelum memulai pekerjaan, Tidak ada screening test saat masuk ke dalam lokasi kerja</t>
  </si>
  <si>
    <t>Peralatan/material yang dikirim diisolasi, Peralatan/material disterilisasi, Terdapat mekanisme pengiriman barang yang memenuhi protokol kesehatan (tidak kontak langsung), Tidak ada upaya meminimalisir kontak langsung untuk peralatan dan barang</t>
  </si>
  <si>
    <t>Tida  ada</t>
  </si>
  <si>
    <t xml:space="preserve">Paksinnya d percepat </t>
  </si>
  <si>
    <t xml:space="preserve">Harus  lebih  ketat  lagi  </t>
  </si>
  <si>
    <t>Penyebaran berbagai macam BLT, test dan vaksin kepada masyarakat secara merata.</t>
  </si>
  <si>
    <t>Harus ada kesadaran setiap orang akan adanya bahaya Covid-19.</t>
  </si>
  <si>
    <t>Tidak di berikan sama sekali</t>
  </si>
  <si>
    <t xml:space="preserve">Mematuhi protokol kesehatan di mes </t>
  </si>
  <si>
    <t>Selalu bertindak tegas atas masyarakat yang tidak mematuhi protokol kesehatan</t>
  </si>
  <si>
    <t>Selalu menjalankan protokol kesehatan..dan social distancing</t>
  </si>
  <si>
    <t xml:space="preserve">Tidak ada </t>
  </si>
  <si>
    <t xml:space="preserve">3 M harus di tingkatkan </t>
  </si>
  <si>
    <t xml:space="preserve">Ikuti anjuran pemerintah supaya terputus mata rantai covid 19 </t>
  </si>
  <si>
    <t>Pemeriksaaan suhu tubuh pada awal dan akhir kerja, Pelaksanaan tes rapid sebelum memulai pekerjaan, Pelaksanaan tes swab (PCR) sebelum memulai pekerjaan</t>
  </si>
  <si>
    <t>Perketan kesadarab jaka jarak antar pekerja</t>
  </si>
  <si>
    <t xml:space="preserve">Tutup tempat liburan </t>
  </si>
  <si>
    <t>Patuhi protol kesehatan</t>
  </si>
  <si>
    <t>Office Boy</t>
  </si>
  <si>
    <t>Memperketat penjaggan zona merah</t>
  </si>
  <si>
    <t>Menjaga pola hidup dari diri sendiri</t>
  </si>
  <si>
    <t>LAB</t>
  </si>
  <si>
    <t>Sosialisasinya cukup dirumah masing masing</t>
  </si>
  <si>
    <t>Saya belum dapet bantuan dari pemerintah</t>
  </si>
  <si>
    <t>Baiknya di rumah saja</t>
  </si>
  <si>
    <t>Pelatihan Software, Seminar</t>
  </si>
  <si>
    <t>dikasih vitamin</t>
  </si>
  <si>
    <t>Kendaraan, khusus kelapangan</t>
  </si>
  <si>
    <t>Biaya penambahan kamar di mess, Kamar terdiri lebih dari 1 orang, Budaya berkumpul di mess masih sulit dihindari</t>
  </si>
  <si>
    <t>seharusnya jika ada yang positif covid ditempatkan terpisah</t>
  </si>
  <si>
    <t>harus memberikan fasilitas kesehatan seperti vitamin, masker dan antiseptic secara gratis</t>
  </si>
  <si>
    <t>melaksanakan protokol kesehatan</t>
  </si>
  <si>
    <t>Pelatihan Keahlian (Arsitek, Ahli Bangunan Gedung, Ahli Keselamatan Jalan, dan lain-lain), Pelatihan Keterampilan (Juru Gambar, Tukang Taman, Pengawas Plambing, dan lain-lain), Pelatihan Software, Pelatihan K3, Bimbingan Teknis, Seminar, Workshop, POP Pertambangan</t>
  </si>
  <si>
    <t>PT. Uniteda Arkato</t>
  </si>
  <si>
    <t>Tempat cuci tangan, Pelindung di tempat makan, Penyemprotan secara berkala, Tempat Istirahat, Klinik</t>
  </si>
  <si>
    <t>Kurangnya kesadaran jaga jarak, Sosialisasi belum menyeluruh, Biaya penambahan kamar di mess</t>
  </si>
  <si>
    <t>Jaga kesehatan dan perlakukan protokol kesehatan</t>
  </si>
  <si>
    <t>Sering kontrol area kumpul masyarakata dan diperlakukan jam malam</t>
  </si>
  <si>
    <t>Jaga jarak aman, cuci tangan dan selalu pakai masker</t>
  </si>
  <si>
    <t>Pelatihan Keahlian (Arsitek, Ahli Bangunan Gedung, Ahli Keselamatan Jalan, dan lain-lain), Seminar</t>
  </si>
  <si>
    <t>PT. Jaya Konstruksi</t>
  </si>
  <si>
    <t>Pemeriksaan pemakaian masker, Masih kurangnya kesadaran penyedia jasa transportasi untuk menerapkan protokol kesehatan</t>
  </si>
  <si>
    <t>Menyediakan masker secara berkala, menambah nutrisi pada makanan, menyediakan sarana olahraga yang memadai</t>
  </si>
  <si>
    <t>Dana bansos jangan di korupai, pemberlakuan hukum yang ketat kepada pelanggar protokol kesehatan</t>
  </si>
  <si>
    <t>Mencuci tangan secara rutin, menjaga jarak ketika bertemu dengan teman, memakai masker ketika bepergian</t>
  </si>
  <si>
    <t>Pelatihan Keterampilan (Juru Gambar, Tukang Taman, Pengawas Plambing, dan lain-lain), Pelatihan Software, Bimbingan Teknis, Seminar</t>
  </si>
  <si>
    <t>PT. Ciasa</t>
  </si>
  <si>
    <t>Bonus tahunan, Insentif</t>
  </si>
  <si>
    <t>Efesiensi waktu kerja, maksimalkan waktu istirahat, targer progres di kurangi</t>
  </si>
  <si>
    <t>Pengadaan vaksin, dukungan fasilitas kesehatan yg mumpuni, dan lebih konsentrasi lagi dalam penanganan dan pencegahan wabah sehingga di harapkan dapat tuntas tanpa harus mengurangi tingkat kesejahteraan masyarakat</t>
  </si>
  <si>
    <t>Mematuhi protokol kesehatan 3M</t>
  </si>
  <si>
    <t>Segera adanya paksin ke daerah"</t>
  </si>
  <si>
    <t>Hidup bersih sehat dan selalu menjalankan protokol kesehatan yaitu 3M</t>
  </si>
  <si>
    <t>Menyediakan alat atau sarana untuk menerapkan protokol kesehatan, serta memberi asupan gizi atau vitamin, dan mengurangi jam kerja biar imun tetap terjaga</t>
  </si>
  <si>
    <t xml:space="preserve">Segera datangkan vaksin </t>
  </si>
  <si>
    <t xml:space="preserve">Saling peduli untuk mengingatkan pentingnya protokol kesehatan </t>
  </si>
  <si>
    <t>5 r</t>
  </si>
  <si>
    <t>Bendungan</t>
  </si>
  <si>
    <t>Kurangnya kesadaran jaga jarak, Sosialisasi belum menyeluruh, Biaya penambahan kamar di mess, Budaya berkumpul di mess masih sulit dihindari</t>
  </si>
  <si>
    <t>Psbb secara menyeluruh dan tanpa terkecuali. Bila perlu hentikan seluruh pekerjaan alabila ada yg positif terinfeksi</t>
  </si>
  <si>
    <t>Melakukan verifikasi dan sidak kepada perusahan² atau proyek. Mengenai konfirmasi adakah yg terinfeksi atau tidak</t>
  </si>
  <si>
    <t>Mlakukan atau meningkatksn protokol kesehatan</t>
  </si>
  <si>
    <t>Uang insentiv</t>
  </si>
  <si>
    <t>Terdapat mekanisme pengiriman barang yang memenuhi protokol kesehatan (tidak kontak langsung), Tidak ada upaya meminimalisir kontak langsung untuk peralatan dan barang</t>
  </si>
  <si>
    <t xml:space="preserve">Pemberhentian sementara pekerjaan untuk memutus mata rantai penularan covid19 </t>
  </si>
  <si>
    <t xml:space="preserve">Di lakukan pcr atau swab ke setiap daerah dan gratis </t>
  </si>
  <si>
    <t xml:space="preserve">Hindari stress, makan makanan bergizi, olahraga sehari min 30 menit, dan istirahat cukup. </t>
  </si>
  <si>
    <t>Pelatihan Keahlian (Arsitek, Ahli Bangunan Gedung, Ahli Keselamatan Jalan, dan lain-lain), Pelatihan Keterampilan (Juru Gambar, Tukang Taman, Pengawas Plambing, dan lain-lain), Seminar</t>
  </si>
  <si>
    <t>PT. Purwo Damar Jati</t>
  </si>
  <si>
    <t>Koordinator Lapangan</t>
  </si>
  <si>
    <t>Asuransi/BPJS, Akomodasi</t>
  </si>
  <si>
    <t>Tetap gencar sosialisasi 3M</t>
  </si>
  <si>
    <t xml:space="preserve">Memberi kebebasan tapi tetap mengacu ke Protokol Kesehatan </t>
  </si>
  <si>
    <t>Semua harus melaksanakan Disiplin Protokol Kesehatan,sadar diri yg kita mulai dari diri kita sendiri,,dengan motto "" saya harus sehat,saya tidak mau keluarga saya sakit karena kecerobohan kita sendiri,karena tidak melaksanakan Protokol Kesehatan ""</t>
  </si>
  <si>
    <t>Pelatihan ESCM</t>
  </si>
  <si>
    <t>Komersial</t>
  </si>
  <si>
    <t>Timbunan bendungan</t>
  </si>
  <si>
    <t>Pemeriksaaan suhu tubuh pada awal dan akhir kerja, Pengisian form screening berdasarkan form Kementerian Kesehatan</t>
  </si>
  <si>
    <t>Memperketat budaya 3M dan pembagian vitamin secara berkala untuk meningkatkan imunitas tubuh</t>
  </si>
  <si>
    <t>Lockdown total atau penyediaan vaksin secara masif</t>
  </si>
  <si>
    <t>Kerja dirumah/WFH</t>
  </si>
  <si>
    <t>driver</t>
  </si>
  <si>
    <t>Masker, Sarung Tangan</t>
  </si>
  <si>
    <t>Pengurangan aktifitas</t>
  </si>
  <si>
    <t>Jangan ada penyelewengan dana covid-19</t>
  </si>
  <si>
    <t>Pelatihan K3, Seminar</t>
  </si>
  <si>
    <t>Lebih memperhatikan para pekerja yg masih tetap harus bekerja dari segi pemenuhan protokol covid 19</t>
  </si>
  <si>
    <t xml:space="preserve">Saran buat pemerintah ampun bang jago 😁🙏 segera sediakan vaksinya </t>
  </si>
  <si>
    <t>Peduli terhadap diri sendiri juga orang lain ikuti protokol covid 19 supaya kita tidak terkena maupun menjadi carier dan menyebar virus ini .. kita harus menjadi pelopor pemutus mata rantai covid 19</t>
  </si>
  <si>
    <t>Intensip</t>
  </si>
  <si>
    <t>Biaya untuk melakukan rapid test, Kenaikan harga tiket kendaraan umum/transportasi publik, Pemeriksaan pemakaian masker</t>
  </si>
  <si>
    <t>Lebih masif dalam melakukan sosialisasi dan pengetesan pcr bisa menyeluruh</t>
  </si>
  <si>
    <t>Melakukan test secara massal dan penambahan rumah sakit rujukan yang banyak.</t>
  </si>
  <si>
    <t>Menjaga jarak, Menggunakan masker, mematuhi peraturan, memakai hand sanitizer</t>
  </si>
  <si>
    <t xml:space="preserve">Jaga kebersihan  dan selalu bersemangat </t>
  </si>
  <si>
    <t>Membatasi acara keluar masuk orang asing</t>
  </si>
  <si>
    <t xml:space="preserve">Harus sering berolahraga dan peduli dengan kebersihan </t>
  </si>
  <si>
    <t>CV. Hajart Karya Utama</t>
  </si>
  <si>
    <t xml:space="preserve">Bendungan </t>
  </si>
  <si>
    <t>1 milyar - 10 milyar</t>
  </si>
  <si>
    <t>Dilakukan protokol kesehatan sesuai sop</t>
  </si>
  <si>
    <t>Aturan dan undang2 harus di terapkam secaran tegas dan konsisten</t>
  </si>
  <si>
    <t xml:space="preserve">Kesadaran diri dari tiap individu untuk melakukan dan melalsanakan protokol kesehatan secara baik dan konsisten </t>
  </si>
  <si>
    <t>Kendaraan, Tempat Tinggal, Asuransi/BPJS, Akomodasi</t>
  </si>
  <si>
    <t>Pemeriksaaan suhu tubuh pada awal dan akhir kerja, Pemeriksaan penggunaan masker di area kerja, Pengisian form screening berdasarkan form Kementerian Kesehatan, Pelaksanaan tes rapid sebelum memulai pekerjaan, Pelaksanaan tes swab (PCR) sebelum memulai pekerjaan, Tidak ada screening test saat masuk ke dalam lokasi kerja</t>
  </si>
  <si>
    <t xml:space="preserve">Menganggarkan biaya untuk covid kid dan uji swab dan rapid mingguan </t>
  </si>
  <si>
    <t>Uang transportasi, Tunjangan Hari Raya, Bonus tahunan, Tunjangan Cuti</t>
  </si>
  <si>
    <t>Pekerja yang berhubungan dengan orang yg terkonfirmasi Covid-19 diberlakukan cuti sakit, Pemeriksaan penggunaan masker di area kerja, Pengisian form screening berdasarkan form Kementerian Kesehatan, Pelaksanaan tes rapid sebelum memulai pekerjaan, Pelaksanaan tes swab (PCR) sebelum memulai pekerjaan</t>
  </si>
  <si>
    <t>Pembatasan perjalanan keluar daerah, Kenaikan harga tiket kendaraan umum/transportasi publik, Pemeriksaan pemakaian masker, Masih kurangnya kesadaran penyedia jasa transportasi untuk menerapkan protokol kesehatan</t>
  </si>
  <si>
    <t>Lebih memperketat protokol kesehatan saat bekerja, diwajibkan melakukan minimal rapid test sebelum dan setelah melakukan perjalanan pulang ke tempat tinggal yang difasilitasi oleh perusahaan/proyek, memberlakukan WFH bagi pekerja kantor</t>
  </si>
  <si>
    <t>Mempercepat proses pengadaan vaksin, segera melakukan vaksinasi terhadap setiap penduduk, lebih tegas dalam membuat kebijakan terkait protokol kesehatan bagi masyarakat</t>
  </si>
  <si>
    <t>Selalu mematuhi protokol kesehatan, tetap melaksanakan program 3M, tidak keluar rumah/mess jika memang tidak diperlukan, jika terpaksa keluar rumah tetap harus menggunakan APD dan apabila sudah selesai segera pulang dan kembali ke rumah/mess, sebisa mungkin menghindari kerumunan orang</t>
  </si>
  <si>
    <t>Pemeriksaaan suhu tubuh pada awal dan akhir kerja, Pekerja yang berhubungan dengan orang yg terkonfirmasi Covid-19 diberlakukan cuti sakit, Pemeriksaan penggunaan masker di area kerja, Pengisian form screening berdasarkan form Kementerian Kesehatan, Pelaksanaan tes swab (PCR) sebelum memulai pekerjaan</t>
  </si>
  <si>
    <t>Penambahan sarana pencegahan covid(masker,multivitamin,handsanitizer)</t>
  </si>
  <si>
    <t>Putuskan penyebaran virus covid ( lock down total zone merah)</t>
  </si>
  <si>
    <t>Membiasakan diri ttg protokoler covid 19</t>
  </si>
  <si>
    <t>Gudang</t>
  </si>
  <si>
    <t>Tidak ada kegiatan selama 14 hari, dengan catatan isolasi mandiri di mess.</t>
  </si>
  <si>
    <t>Lockdown. Tutup SPBU jika perlu, supaya masyarakat tidak bebas kesana kemari dengan kendaraannya</t>
  </si>
  <si>
    <t>Kesadaran akan bahaya covid-19 bagi diri sendiri maupun orang lain.</t>
  </si>
  <si>
    <t>Tunjangan Hari Raya, Tunjangan Keluarga</t>
  </si>
  <si>
    <t>Pembatasan perjalanan keluar daerah, Kenaikan harga tiket kendaraan umum/transportasi publik, Pemeriksaan pemakaian masker</t>
  </si>
  <si>
    <t>Adpro</t>
  </si>
  <si>
    <t>Pemeriksaan pemakaian masker</t>
  </si>
  <si>
    <t xml:space="preserve">Menutup wisata untuk sementara waktu, setidaknya sampai tahun baru usai, sehingga tidak ada lonjakan Covid-19.
</t>
  </si>
  <si>
    <t xml:space="preserve">Memakai masker, hindari kerumunan, cuci tangan, dan membawa antis saat berpergian. </t>
  </si>
  <si>
    <t>Pelatihan Keahlian (Arsitek, Ahli Bangunan Gedung, Ahli Keselamatan Jalan, dan lain-lain), Workshop</t>
  </si>
  <si>
    <t>20.000.001-35.000.000</t>
  </si>
  <si>
    <t>Pembatasan umur sebagai dasar WFH</t>
  </si>
  <si>
    <t>Pola hidup sehat; pola makan terjaga dengan asupan bergizi dan berfikir positif</t>
  </si>
  <si>
    <t>Sosialisasi pola hidup sehat</t>
  </si>
  <si>
    <t>Selalu jaga kebersihan masing masing</t>
  </si>
  <si>
    <t>Tunjangan Hari Raya, Insentif</t>
  </si>
  <si>
    <t>Pemeriksaaan suhu tubuh pada awal dan akhir kerja, Pemeriksaan penggunaan masker di area kerja, Pengisian form screening berdasarkan form Kementerian Kesehatan</t>
  </si>
  <si>
    <t>Tempat duduk kendaraan dikosongkan / diberi jarak, Tidak menggunakan kendaraan umum</t>
  </si>
  <si>
    <t>1. Sosialisasi kpd seluruh karyawan tentang bahaya covid
2. Mengisolasi karyawan yg baru saja keluar kota
3. Penambahan vitamin kpd karyawan</t>
  </si>
  <si>
    <t xml:space="preserve">1. PSBB di zona merah diberlakukan kembali
2. Pelarangan masyarakat mengadakan acara yg membuat warga berkerumun
3. Pilkada thn ini ditiadakan, karena warga blm tentu menjalankan protokol yg berpotensi akan menyebarkan virus  covid </t>
  </si>
  <si>
    <t xml:space="preserve">Tetap jaga kondisi tubuh dan menerapkan protokol covid </t>
  </si>
  <si>
    <t xml:space="preserve">Keluar/ masuk karyawan lbih tegas lg
</t>
  </si>
  <si>
    <t>Pemerintah lbih tau lah kang..</t>
  </si>
  <si>
    <t>Ikut mensosialisasikan prokes</t>
  </si>
  <si>
    <t>Pelatihan Software, Pelatihan K3, Seminar, Workshop</t>
  </si>
  <si>
    <t>Project Manager</t>
  </si>
  <si>
    <t>Harus disiplin dalam penerapan protokol sehatan yg sudah dianjurkan pemerintah</t>
  </si>
  <si>
    <t>Meningkatkan pelayanan kesehatan pada masyarakat,dan bantuan sosial ekonomi yang perlu diberikan secara merata diseluruh Indonesia,karena banyak sekali masyarakat yang kehilangan pekerjaan dan menganggur,tertutama masyarakat perkotaan.</t>
  </si>
  <si>
    <t>Harus disiplin dalam menerpkan protokol kesehatan yang sudah dianjurkan pemerintah diseluruh Indonesia.</t>
  </si>
  <si>
    <t xml:space="preserve">Multivitamin </t>
  </si>
  <si>
    <t>Umum</t>
  </si>
  <si>
    <t>Dengan motor sendiri</t>
  </si>
  <si>
    <t>Jaga protokol kesehatan dan patuhi prosedur 3M</t>
  </si>
  <si>
    <t xml:space="preserve">Perketat aturan protokol kesehatan </t>
  </si>
  <si>
    <t>Sosial ditandcing(jaga jarak).pakai masker..mencuci tangan dan tidak boleh bersalaman .</t>
  </si>
  <si>
    <t>Pemeriksaaan suhu tubuh pada awal dan akhir kerja, Pemeriksaan penggunaan masker di area kerja, Pelaksanaan tes rapid sebelum memulai pekerjaan</t>
  </si>
  <si>
    <t>Kurangnya kesadaran jaga jarak, Sosialisasi belum menyeluruh</t>
  </si>
  <si>
    <t>Menjaga protokol kesehatan</t>
  </si>
  <si>
    <t>Mohon di segerakan vaksin Anti covid</t>
  </si>
  <si>
    <t>Menutup tempat keramaian untuk memutus rantai covid19</t>
  </si>
  <si>
    <t>Survey Geodesi</t>
  </si>
  <si>
    <t>Tunjangan Hari Raya, Insentip dan tahun baru</t>
  </si>
  <si>
    <t>Tidak ada modifikasi jadwal kerja, Usia diatas 50 tahun jam kerja dikurangi</t>
  </si>
  <si>
    <t>Menerapkan protokol kesehatan yang ketat</t>
  </si>
  <si>
    <t>Sosialisasi dan menerapkan protokol kesehatan ketat</t>
  </si>
  <si>
    <t>Menjalankan protokol kesehatan</t>
  </si>
  <si>
    <t>QS</t>
  </si>
  <si>
    <t>Tempat cuci tangan, Tempat Istirahat, Klinik</t>
  </si>
  <si>
    <t>Pelaksanaan tes rapid sebelum memulai pekerjaan</t>
  </si>
  <si>
    <t>Kenaikan harga tiket kendaraan umum/transportasi publik, Masih kurangnya kesadaran penyedia jasa transportasi untuk menerapkan protokol kesehatan</t>
  </si>
  <si>
    <t>tutup proyek tapi tetap buka rekening dong</t>
  </si>
  <si>
    <t>sosialisasi lebih baik lagi dong</t>
  </si>
  <si>
    <t xml:space="preserve"> </t>
  </si>
  <si>
    <t>Sosialisasi penerapan perilaku 3M</t>
  </si>
  <si>
    <t>Untuk mencegah penularan covid sebaiknya di skat di tiap cluster. Dimana cluster yang banyak terjadi kontak manusia. Jangan di lockdown cukup di skat saja.</t>
  </si>
  <si>
    <t xml:space="preserve">Pertama yang saya lakukan adalah berdoa kepada allah swt supaya covid segera berlalu. Kedua minimal mulailah dengan kebiasaan baru kita untuk mencegah penularan covid dengan cara menerapkan prokes yang sudah dianjurkan. </t>
  </si>
  <si>
    <t>Operator excavator</t>
  </si>
  <si>
    <t>Pemeriksaaan suhu tubuh pada awal dan akhir kerja, Pekerja yang berhubungan dengan orang yg terkonfirmasi Covid-19 diberlakukan cuti sakit, Pemeriksaan penggunaan masker di area kerja, Pengisian form screening berdasarkan form Kementerian Kesehatan, Pelaksanaan tes rapid sebelum memulai pekerjaan, Tidak ada screening test saat masuk ke dalam lokasi kerja</t>
  </si>
  <si>
    <t>Rapidtes,menjalankan protokol kesehatans</t>
  </si>
  <si>
    <t>Pola hidup sehat bersih dan selalu menjalankan protokol kesehatan 3M</t>
  </si>
  <si>
    <t>Operator A2B</t>
  </si>
  <si>
    <t>Paser</t>
  </si>
  <si>
    <t>Oprator A2B</t>
  </si>
  <si>
    <t>Budayakan hidup sehat</t>
  </si>
  <si>
    <t>Paksin pencegahan virus</t>
  </si>
  <si>
    <t>Menjaga daya tahan tubuh</t>
  </si>
  <si>
    <t>Peralatan</t>
  </si>
  <si>
    <t>Sementara di liburkan dulu</t>
  </si>
  <si>
    <t>Mall di tutup</t>
  </si>
  <si>
    <t>Jaga jarak .di rumah aja...</t>
  </si>
  <si>
    <t>Di perketat lagi masalah protokol kesehatan karyawan</t>
  </si>
  <si>
    <t>Tunda pilkada/pemilu pada masa pandemi</t>
  </si>
  <si>
    <t xml:space="preserve">Menaati protokol kesehatan </t>
  </si>
  <si>
    <t>Pembatasan perjalanan keluar daerah, Kenaikan harga tiket kendaraan umum/transportasi publik, Penutupan akses jalan pada jam tertentu</t>
  </si>
  <si>
    <t>Konsisten dalam menerapkan aturan protokol covid -19</t>
  </si>
  <si>
    <t>Bertindak tegas tapi tanpa hrs menyusahkan rakyat</t>
  </si>
  <si>
    <t>Menerapkan aturan protocol covid 19</t>
  </si>
  <si>
    <t>Pelatihan Keahlian (Arsitek, Ahli Bangunan Gedung, Ahli Keselamatan Jalan, dan lain-lain), Pelatihan Software, Bimbingan Teknis, Seminar</t>
  </si>
  <si>
    <t>Pekerja yang berhubungan dengan orang yg terkonfirmasi Covid-19 diberlakukan cuti sakit, Pelaksanaan tes rapid sebelum memulai pekerjaan</t>
  </si>
  <si>
    <t>Peralatan/material yang dikirim diisolasi, Terdapat mekanisme pengiriman barang yang memenuhi protokol kesehatan (tidak kontak langsung), Tidak ada upaya meminimalisir kontak langsung untuk peralatan dan barang</t>
  </si>
  <si>
    <t>Kenaikan harga tiket kendaraan umum/transportasi publik, Penutupan akses jalan pada jam tertentu, Masih kurangnya kesadaran penyedia jasa transportasi untuk menerapkan protokol kesehatan</t>
  </si>
  <si>
    <t>Lebih terstruktur dalam penerapan front office hingga terporses berkas pekerjaan pada saat dikantor. Memperjelas terkait harus berhubungan dengan siapa apabila terjangkit dan dilindungi sejauh apa apabila terkena covid. Fasilitas apa yg di fasilitasi serta bagaimana pengajuannya</t>
  </si>
  <si>
    <t>Screening secara menyeluruh mencari siapa saja yg sudah terdampak</t>
  </si>
  <si>
    <t>Rajin menerapkan protokol covid 19</t>
  </si>
  <si>
    <t>Basic engineer training</t>
  </si>
  <si>
    <t>PT. Jaya konstruksi</t>
  </si>
  <si>
    <t>Perbanyak persediaan vit. C, dan perbanyak aktivitas olahraga dan pengurangan jam lembur</t>
  </si>
  <si>
    <t>Bantuan dana akibat pemotongan yg dilakukan perusahaan</t>
  </si>
  <si>
    <t>Tetap waspada, covid itu ada tapi tidak sebanyak yg di media, kita belum tau itu bahwa identifikasi spesies covid sudah benar sesuai teori sebab akibat atau tidaknya, yg menyebabkan angka covid tinggi</t>
  </si>
  <si>
    <t>Perlu nya kesadaran diri sendiri</t>
  </si>
  <si>
    <t>Operator alat berat</t>
  </si>
  <si>
    <t>D adakan swab tes gratis untuk semua karyawan</t>
  </si>
  <si>
    <t>Swab tes gratis untuk seluruh kalangan masyarakat</t>
  </si>
  <si>
    <t>Menerapkan 3M</t>
  </si>
  <si>
    <t>Akuntansi</t>
  </si>
  <si>
    <t>Taati protokol kesehatan pada masa pademi ini</t>
  </si>
  <si>
    <t>Singkirkan orang2 atau pejabat2 yang mengkorupsi uang anggaran atau bantuan di pademi covid19</t>
  </si>
  <si>
    <t>Jaga kesahatan .taati protokol</t>
  </si>
  <si>
    <t xml:space="preserve">Taati peraturan protokol kesehatan yang udah di terapkan </t>
  </si>
  <si>
    <t>Singkirkan orang orang yang mengkorupsi dana covid-19</t>
  </si>
  <si>
    <t>Jaga jarak pake masker cuci tangan patuhi kesehatan protokol yang sudah diterapkan</t>
  </si>
  <si>
    <t>Pemeriksaaan suhu tubuh pada awal dan akhir kerja, Pengisian form screening berdasarkan form Kementerian Kesehatan, Pelaksanaan tes rapid sebelum memulai pekerjaan</t>
  </si>
  <si>
    <t>Pengaturan mobilisasi keluar masuk pekerja, Tidak ada jaga jarak sosial (social distancing)</t>
  </si>
  <si>
    <t>Patuhi peraturan proyek</t>
  </si>
  <si>
    <t>Sholat istighosah</t>
  </si>
  <si>
    <t>Tempat cuci tangan, Tempat Istirahat, Klinik, Pembatas meja kerja</t>
  </si>
  <si>
    <t>PSBB di wilayah proyek</t>
  </si>
  <si>
    <t>Sosialisasi kepada masyarakat</t>
  </si>
  <si>
    <t>Menjaga kebersihan mulai dari diri sendiri.</t>
  </si>
  <si>
    <t>Kurangnya kesadaran jaga jarak, Biaya penambahan kamar di mess, Budaya berkumpul di mess masih sulit dihindari</t>
  </si>
  <si>
    <t>memberikan peringatan ke seluruh  rekan kerja sub..agar mematuhi peraturan dar. mainkon</t>
  </si>
  <si>
    <t>menjalankan peraturan yang tegas tidak fleksible</t>
  </si>
  <si>
    <t>mengajak ke teman kerja akan kesadaran dan kepedulian untuk pencegahn covid 19</t>
  </si>
  <si>
    <t>Pariwisata</t>
  </si>
  <si>
    <t>Prokes</t>
  </si>
  <si>
    <t>Psbb dan bantuanppp</t>
  </si>
  <si>
    <t>Pakai masker jaga jarak cuci tangan hindari keramaian dan berdoa</t>
  </si>
  <si>
    <t>Dilakukan swab test seluruhnya</t>
  </si>
  <si>
    <t xml:space="preserve">Segera menyebarkan anti virus </t>
  </si>
  <si>
    <t>Menaati peraturan perusahaan dan menjalankan protokol kesehatan dengan benar</t>
  </si>
  <si>
    <t>Mengikuti prosedur perusahaan</t>
  </si>
  <si>
    <t>Lockdown atau psbb</t>
  </si>
  <si>
    <t>Uang transportasi, Bonus tahunan</t>
  </si>
  <si>
    <t>Pembatasan jam kerja</t>
  </si>
  <si>
    <t>Berjemur, meningkatkan imun, mengkonsumsi vitamin c</t>
  </si>
  <si>
    <t>Pemberian supply vitamin</t>
  </si>
  <si>
    <t xml:space="preserve">Menurut saya adalah segera dilakukan  uji coba vaksinasi agar cepat tersalurkan kepada masyarakat dan target untuk tahun 2021 sudah normal kembali </t>
  </si>
  <si>
    <t>Menerapkan PHBS (pola hidup bersih dan sehat) &amp; mematuhi protokol kesehatan</t>
  </si>
  <si>
    <t>Pelatihan Keahlian (Arsitek, Ahli Bangunan Gedung, Ahli Keselamatan Jalan, dan lain-lain), Pelatihan K3, Seminar</t>
  </si>
  <si>
    <t>Memberi tindakan tegas kepada karyawan yg tidak mengikutin protokol kesehatan</t>
  </si>
  <si>
    <t>Meningkatkan kualitas kesehatan kepada sektor konstruksi yang tetap berlanjut</t>
  </si>
  <si>
    <t>Mematuhi setiap aturan pemerintah dan manajemen terkait implementasi protokol kesehatan dan pencegahan covid19</t>
  </si>
  <si>
    <t>PKL</t>
  </si>
  <si>
    <t>Tempat cuci tangan, Penyemprotan secara berkala, Pembatas meja kerja</t>
  </si>
  <si>
    <t>pakai masker di kegiatan kantor</t>
  </si>
  <si>
    <t>mempertegas aturan</t>
  </si>
  <si>
    <t>menghindari kontak fisik secara langsung</t>
  </si>
  <si>
    <t>Pelatihan K3, Bimbingan Teknis, Seminar, Workshop</t>
  </si>
  <si>
    <t>Tunjangan Hari Raya, Tunjangan Keluarga, Uang makan</t>
  </si>
  <si>
    <t>MENJALANKAN WORK FROM HOME</t>
  </si>
  <si>
    <t>SOSIALISASI SECARA BERKALA</t>
  </si>
  <si>
    <t>SELALU IKUTI PROTOKOL COVID</t>
  </si>
  <si>
    <t>Masker, Pembersih Tangan, Pelindung Wajah</t>
  </si>
  <si>
    <t>Wfh</t>
  </si>
  <si>
    <t>Swap gratis</t>
  </si>
  <si>
    <t>Perbanyak subsidi</t>
  </si>
  <si>
    <t>Louvin student</t>
  </si>
  <si>
    <t>Selalu komitmen terhadap peraturan pemerintah tentang menjalankan protokol covid-19</t>
  </si>
  <si>
    <t>Tindakan tegas dan pemberian bantuan kepada rakyat yg adil</t>
  </si>
  <si>
    <t>Selalu patuh menerapkan protocol covid</t>
  </si>
  <si>
    <t>Terus melakukan program sosialisasi terhadap Protokol Pencegahan Covid 19 baik ke ke Karyawan dan Pekerja</t>
  </si>
  <si>
    <t>Kampanye 3M dan konsistensi Protokol Covid 19 di semua Instansi</t>
  </si>
  <si>
    <t>Taat Menjalan program 3 M ( Memakai Masker, Mencuci Tangan Dan Menjaga Jarak)</t>
  </si>
  <si>
    <t>Pelatihan Keahlian (Arsitek, Ahli Bangunan Gedung, Ahli Keselamatan Jalan, dan lain-lain), Seminar, Workshop</t>
  </si>
  <si>
    <t>Kulonprogo</t>
  </si>
  <si>
    <t>Gk ada kendala</t>
  </si>
  <si>
    <t>Perlu disediakan vitamin daya tahan tubuh secara rutin</t>
  </si>
  <si>
    <t>Perlu di lakukan patroli secara rutin</t>
  </si>
  <si>
    <t>Selalu menerapkan protokol kesehatan semasa masih pandemi covid 19 dimanapun berada</t>
  </si>
  <si>
    <t>Logistik</t>
  </si>
  <si>
    <t>Uang transportasi, Tunjangan Hari Raya, Tunjangan Keluarga</t>
  </si>
  <si>
    <t>Peralatan/material disterilisasi, Tidak ada upaya meminimalisir kontak langsung untuk peralatan dan barang</t>
  </si>
  <si>
    <t>Selalu patuhi protokol kesehatan</t>
  </si>
  <si>
    <t>Pemerintah harus tindak tegas bagi masyarakt yg tidak mematuhi protokol kesehatan</t>
  </si>
  <si>
    <t>Jaga jarak..  Pakai masker, cuci tangan</t>
  </si>
  <si>
    <t>Tunjangan Hari Raya, Bonus tahunan, FUNGSIONAL</t>
  </si>
  <si>
    <t>PROTOKOL 3M</t>
  </si>
  <si>
    <t>TIDAK ADA</t>
  </si>
  <si>
    <t>SEJAUH INI PERUSAHAAN SUDAH BAIK</t>
  </si>
  <si>
    <t>BIAYA TES RAPID SWAB DISUBSIDI</t>
  </si>
  <si>
    <t>Tetap jalankan 3M</t>
  </si>
  <si>
    <t xml:space="preserve">Awal2 saja dikasih . skrg ya sudah lah </t>
  </si>
  <si>
    <t>Tidak ada modifikasi jadwal kerja, no ress .. kerja terus</t>
  </si>
  <si>
    <t xml:space="preserve">WFH </t>
  </si>
  <si>
    <t xml:space="preserve">berlakukan jam malam </t>
  </si>
  <si>
    <t xml:space="preserve">social distancing </t>
  </si>
  <si>
    <t>SAK</t>
  </si>
  <si>
    <t>1. Sosialisasi akan bahaya Covid-19
2. Menyadarkan akan pentingnya selalu menjaga kebersihan
3. Pola Hidup Sehat
4. Selalu Berdoa</t>
  </si>
  <si>
    <t>1. Pemerintah harus tegas untuk pelanggar kesehatan
2. Jangan berhenti untuk selalu Sosialisai bahaya Covid
3. Jangan Lupan untuk Selalu berdoa</t>
  </si>
  <si>
    <t>1. Selalu Pola Hidup Sehat
2. Lingkungan selalu bersih
3. Hindari Kerumunan 
4. Selalu Berdoa</t>
  </si>
  <si>
    <t>Pelatihan Keahlian (Arsitek, Ahli Bangunan Gedung, Ahli Keselamatan Jalan, dan lain-lain), Pelatihan K3, Seminar, Workshop</t>
  </si>
  <si>
    <t>PT. Fajar Gelora Inti</t>
  </si>
  <si>
    <t>Summitmas Warehouse 2 projects</t>
  </si>
  <si>
    <t>Summitmas property</t>
  </si>
  <si>
    <t>Membuat jadwal untuk pengecekan swab secara berkala</t>
  </si>
  <si>
    <t>Tidak menganggap enteng covid 19</t>
  </si>
  <si>
    <t>Meningkatkan kesadaran masing-masing individu atas bahaya covid 19</t>
  </si>
  <si>
    <t>Pelatihan Keahlian (Arsitek, Ahli Bangunan Gedung, Ahli Keselamatan Jalan, dan lain-lain), Pelatihan Keterampilan (Juru Gambar, Tukang Taman, Pengawas Plambing, dan lain-lain), Pelatihan K3, Seminar, Workshop</t>
  </si>
  <si>
    <t>LRT Jakarta</t>
  </si>
  <si>
    <t>PT Jakarta Propertindo</t>
  </si>
  <si>
    <t>Bijak dalam membuat peraturan terkait protokol kesehatan</t>
  </si>
  <si>
    <t>Lebih masive dalam mensosialisasikan protokol yg harus dipenuhi dan aktif segera mencari solusi terkait menghadapi masa pandemi</t>
  </si>
  <si>
    <t>Lebih ketat menjaga kesehatan dan pola hidup bersih dan sehat</t>
  </si>
  <si>
    <t>Magang HSE</t>
  </si>
  <si>
    <t>Masker, Pembersih Tangan, Vitamin</t>
  </si>
  <si>
    <t xml:space="preserve">Menerapkan aturan WFO dan WFH, Untuk saat ini sudah diberlakukan seperti biasa </t>
  </si>
  <si>
    <t>Meningkatkan makanan yang sehat, berprotein dan berserat serta mengurangi lemak jahat dalam makanan dalam rangka meningkatkan imun masyarakat, perbanyak buah dan sayur 😊😊</t>
  </si>
  <si>
    <t>Hal hal yang berkaitan dengan kesejahteraannya masyarakat baik pekerja maupun non pekerja harap ditingkatkan serta untuk tidak terlalu membuat masyarakat bertambah panik dengan berita berita terkait covid yang semakin buruk</t>
  </si>
  <si>
    <t>Jangan stress, Jaga pola makan, Istirahat, olahraga, bahagiakan sendiri dengan kesukaan</t>
  </si>
  <si>
    <t>BIM ENGINEER</t>
  </si>
  <si>
    <t xml:space="preserve">mengikuti prosedur yang sudah di tetapkan pemerintah dan memastikan itu tersosialisasi dan diterapkan, karena sebagus apapun program kalau tidak disosialisasikan (untuk meningkatkan kesadaran masyarakat) dan diterapkan semua itu menjadi percuma. </t>
  </si>
  <si>
    <t>pastikan semua program yang sudah dibuat itu tersosialisasikan ke masyarakat  untuk meningkatkan kesadaran masyarakat dan di pintau secara berkala apakah program itu berjalan dan di evaluasi apbila belum berjalan.
dan temukan vaksinnya itu yang paling penting.</t>
  </si>
  <si>
    <t>selalu menjaga kebersihan dan tingkatkan imun tubuh dan jangan lupa berdoa kepada ALLAH SWT, karena banyak sekali penyakit diluar sana yang sangat berbahaya daripada covid.</t>
  </si>
  <si>
    <t>Pembatasan perjalanan keluar daerah, Masih kurangnya kesadaran penyedia jasa transportasi untuk menerapkan protokol kesehatan</t>
  </si>
  <si>
    <t>Adanya pembatasan jam kerja dan penambahan vitamin kepada karyawan</t>
  </si>
  <si>
    <t>Yang tidak mengikuti protokol kesehatan Covid 19 ditindak</t>
  </si>
  <si>
    <t>Mengurangi kontak langsung dengan orang diluar proyek dan mengurangi bepergian keluar peoyek</t>
  </si>
  <si>
    <t>Menjalankan dengan sebagai rutinitas untuk pola hidup sehat serta menerapkan dan mendisiplinkan protokol kesehatan</t>
  </si>
  <si>
    <t xml:space="preserve">Mendatangkan anti virus yg telah teruji </t>
  </si>
  <si>
    <t>Pakai masker,rajin mencuci tangan dan jaga jarak serta jaga kondisi imun agar tetap sehat</t>
  </si>
  <si>
    <t xml:space="preserve">Melakukan trapi tes untuk staff perusaha </t>
  </si>
  <si>
    <t>melakukan trapites gratis ke seluruh masayarakat</t>
  </si>
  <si>
    <t>Rutin melakukan trapi tes</t>
  </si>
  <si>
    <t>PT. WIjaya Karya (Persero) Tbk</t>
  </si>
  <si>
    <t>Uang transportasi, Uang makan, Bonus tahunan</t>
  </si>
  <si>
    <t>Biaya untuk melakukan rapid test, Pemeriksaan pemakaian masker, Penutupan akses jalan pada jam tertentu</t>
  </si>
  <si>
    <t>Berlaku nya sistem wfh dan wfo</t>
  </si>
  <si>
    <t>Kendaraan, Tempat Tinggal, Asuransi/BPJS</t>
  </si>
  <si>
    <t>Biaya untuk melakukan rapid test, Pembatasan perjalanan keluar daerah, Kenaikan harga tiket kendaraan umum/transportasi publik, Penutupan akses jalan pada jam tertentu, Masih kurangnya kesadaran penyedia jasa transportasi untuk menerapkan protokol kesehatan</t>
  </si>
  <si>
    <t>Terus menerus menerapkan protokol kesehatan sampai pandemi berakhir</t>
  </si>
  <si>
    <t>Swab gratis agar semua orang bisa mendeteksibdengan yakin bahwa dirinya terkena virus atau tidak</t>
  </si>
  <si>
    <t>Tetap berfikiran bahwa kita selalu membawa virus dan jangan sampai menulari orang lain</t>
  </si>
  <si>
    <t>Mensosialisaikan dan lebih memperketat protokol kesehatan terkait covid 19 ini</t>
  </si>
  <si>
    <t>Menerapkan apa yang dilakukan di negara negara maju lainnya sehingga rantai penyebaran virus covid 19 dapat segera berakhir</t>
  </si>
  <si>
    <t>Menerapkan 3M dan membantu mengingatkan rekan kerja terkait protokol kesehatan ini</t>
  </si>
  <si>
    <t>Terus mensosialisasikan protokol Covid 19</t>
  </si>
  <si>
    <t>Kebijakan sebaiknya menyeluruh, jika tempat ibadah, sekolah dan kantor ditutup, seharusnya pilkada pun ditunda</t>
  </si>
  <si>
    <t>Mematuhi protokol Covid 19</t>
  </si>
  <si>
    <t>Commercial Staff</t>
  </si>
  <si>
    <t>Test swab dan rapid gratis</t>
  </si>
  <si>
    <t>Pemeriksaaan suhu tubuh pada awal dan akhir kerja, Pekerja yang berhubungan dengan orang yg terkonfirmasi Covid-19 diberlakukan cuti sakit, Pemeriksaan penggunaan masker di area kerja, test swab dan rapid 2 bulan sekali</t>
  </si>
  <si>
    <t>penerapan reward and punishment untuk menaati protokol covid</t>
  </si>
  <si>
    <t>penerapan protokol covid di semua lini masyarakat</t>
  </si>
  <si>
    <t>memakai masker, rajin mencuci tangan, sedia handsanitizer, menjaga jarak</t>
  </si>
  <si>
    <t>Kurangnya kesadaran jaga jarak, Sosialisasi belum menyeluruh, Biaya penambahan kamar di mess, Kamar terdiri lebih dari 1 orang</t>
  </si>
  <si>
    <t>Meningkatkan imunitas dan berfikir positiv</t>
  </si>
  <si>
    <t xml:space="preserve">Tidak perlu memberitakan angka kematian akibat protokol kesehetan Covid </t>
  </si>
  <si>
    <t>Tindakan yg saya lakukan adalah meningkatkan imun tubuh dgn berjemur dan tidak perlu melihat media mainstream yg memberitakan Covid 19</t>
  </si>
  <si>
    <t xml:space="preserve">Test Swab, Tes Rapid, Vitamin, Masker oleh kantor </t>
  </si>
  <si>
    <t xml:space="preserve">Sudah Baik. Ditingkatkan lagi untuk dilakukan rapid rutin serta pemberian vitamin berkelanjutan </t>
  </si>
  <si>
    <t>Pembuatan peraturan yang jelas serta tindakan yang tegas apabila ada yang melanggar protokol COVID</t>
  </si>
  <si>
    <t>Pelatihan K3, Train The Trainer,  Pelaksana Struktur</t>
  </si>
  <si>
    <t>PT. Wijaya Karya Beton</t>
  </si>
  <si>
    <t>KEPALA PLANT</t>
  </si>
  <si>
    <t>Vitamin</t>
  </si>
  <si>
    <t>Pemeriksaaan suhu tubuh pada awal dan akhir kerja, Pekerja yang berhubungan dengan orang yg terkonfirmasi Covid-19 diberlakukan cuti sakit, Pemeriksaan penggunaan masker di area kerja, test Rapid secara berkala</t>
  </si>
  <si>
    <t>tetap melakukan sosialisasi tentang perlunya sosial distancing, memberikan vitamin.</t>
  </si>
  <si>
    <t>memberlakukan protokol kesehatan secara tegas terhadap seluruh WNI, tidak tebang pilih....</t>
  </si>
  <si>
    <t>Menjaga jarak dengan orang lain, jaga kebersihan, menggunakan masker, selalu sedia handsanitaizer.</t>
  </si>
  <si>
    <t>Mandor/Supervisi/Pengawas</t>
  </si>
  <si>
    <t>Memperhatikab kesehatab. Pekerja lapangan</t>
  </si>
  <si>
    <t xml:space="preserve">Sesuikan dengan protokol kesehatan </t>
  </si>
  <si>
    <t>Sosialisali</t>
  </si>
  <si>
    <t>MEMBATASI KELUAR MASUK PEKERJA KE KOTA ATAU DAERAH LAIN KECUALI CUTI &amp; TUGAS KERJA</t>
  </si>
  <si>
    <t>MENYIAPKAN VAKSIN DAN TES BERKALA</t>
  </si>
  <si>
    <t>MENGURANGI KONTAK FISIK DENGAN ORANG YG TIDAK DIKENAL</t>
  </si>
  <si>
    <t xml:space="preserve">Kurangi meeting, briefing atau berkerumun,, </t>
  </si>
  <si>
    <t>Pemerintah atas &amp; Asn harus lebih memberi contoh penerapan protokol kesehatan,</t>
  </si>
  <si>
    <t xml:space="preserve">Menghindari tempat keramaian dan menghindari berkerumun, </t>
  </si>
  <si>
    <t>Pelatihan Keahlian (Arsitek, Ahli Bangunan Gedung, Ahli Keselamatan Jalan, dan lain-lain), Pelatihan K3, Seminar, Pelatihan Keuangan &amp; Perpajakan</t>
  </si>
  <si>
    <t>Uang transportasi, Tunjangan Hari Raya, Uang makan, Bonus tahunan, Tunjangan Komunikasi</t>
  </si>
  <si>
    <t>Mendisiplinkan Karyawan terkait Kesadaran untuk menerapkan Protokol Covid-19</t>
  </si>
  <si>
    <t>Memberlakukan Lockdown Total selama 1-2 Bulan agar segera terputus Rantai Covid-19 ini, sehingga tidak menimbulkan Pandemi yang berkepanjangan.</t>
  </si>
  <si>
    <t>Selalu menjalankan Protokol Covid-19 hingga Negara bebas dari Pandemi Covid-19</t>
  </si>
  <si>
    <t>Pelatihan Keahlian (Arsitek, Ahli Bangunan Gedung, Ahli Keselamatan Jalan, dan lain-lain), Bimbingan Teknis, Workshop</t>
  </si>
  <si>
    <t>sosialisasi pencegahan covid-19</t>
  </si>
  <si>
    <t xml:space="preserve">Pertegas semua pelanggar yg tdk mentaati peraturan </t>
  </si>
  <si>
    <t>tetap mentaati protokol kesehatan</t>
  </si>
  <si>
    <t>CGK 062</t>
  </si>
  <si>
    <t>KARAWANG</t>
  </si>
  <si>
    <t>AMAZON</t>
  </si>
  <si>
    <t>Kurangnya kesadaran jaga jarak, Biaya penambahan kamar di mess, Kamar terdiri lebih dari 1 orang</t>
  </si>
  <si>
    <t>SUDAH CUKUP</t>
  </si>
  <si>
    <t>KARANTINA AREA</t>
  </si>
  <si>
    <t>MENYELURUH &amp; KETAT</t>
  </si>
  <si>
    <t>Tangerang selatan</t>
  </si>
  <si>
    <t>Project control</t>
  </si>
  <si>
    <t>Proyek tol Serpong-Balaraja</t>
  </si>
  <si>
    <t>PT. Trans Bumi Serbaraja</t>
  </si>
  <si>
    <t>Tempat tinggal</t>
  </si>
  <si>
    <t xml:space="preserve">Asuransi/BPJS, Akomodasi, Makan </t>
  </si>
  <si>
    <t>Tempat cuci tangan, Penyemprotan secara berkala, Klinik, Pembatas meja kerja, Vitamin, minuman dan makanan sehat</t>
  </si>
  <si>
    <t>Pemeriksaaan suhu tubuh pada awal dan akhir kerja, Pekerja yang berhubungan dengan orang yg terkonfirmasi Covid-19 diberlakukan cuti sakit, Pemeriksaan penggunaan masker di area kerja, Rapid di waktu tertentu</t>
  </si>
  <si>
    <t>Pengaturan wfh sebagian karyawan di proyek, sosialisasi berkala</t>
  </si>
  <si>
    <t>Perketat penerapan protokol kesehatan</t>
  </si>
  <si>
    <t>Komitmen menerapkan 3M</t>
  </si>
  <si>
    <t>Pelatihan Software, Pelatihan K3</t>
  </si>
  <si>
    <t>PT. Medan Smart Jaya</t>
  </si>
  <si>
    <t>Pembangunan Transmisi 500kV MDI - PLTU Indramayu</t>
  </si>
  <si>
    <t>Cirebon</t>
  </si>
  <si>
    <t>PLN</t>
  </si>
  <si>
    <t>Biaya untuk melakukan rapid test, Pembatasan perjalanan keluar daerah, Penutupan akses jalan pada jam tertentu</t>
  </si>
  <si>
    <t>Menerapkan sistim wfh dengan memberikan assignment pada karyawan dengan baik</t>
  </si>
  <si>
    <t>Memberikan bantuan sosial secara adil dan merata terutama bagi orang orang yang kurang mampu dan terkena phk</t>
  </si>
  <si>
    <t>Menjaga jarak menjaga kebersihan dan memakai masker</t>
  </si>
  <si>
    <t>Proyek Bendungan Cipanas</t>
  </si>
  <si>
    <t>Kementrian PUPR</t>
  </si>
  <si>
    <t>Sosialisasi 3M</t>
  </si>
  <si>
    <t>Pencegahan Covid-19 cuma satu, yaitu hapus dana covid pasti covid akan hilang</t>
  </si>
  <si>
    <t>Kesadaran diri masing-masing pekerja</t>
  </si>
  <si>
    <t>Admin</t>
  </si>
  <si>
    <t>Selalu menjaga jarak</t>
  </si>
  <si>
    <t>Tidak membesar-besarkan berita covid agar banyak orang tidak panik/takut</t>
  </si>
  <si>
    <t>Jaga jarak dan membawa handsanitizer kemanapun mau pergi</t>
  </si>
  <si>
    <t>Seminar Rohani</t>
  </si>
  <si>
    <t>PUPR</t>
  </si>
  <si>
    <t>Pembatasan perjalanan keluar daerah, Kenaikan harga tiket kendaraan umum/transportasi publik, Pemeriksaan pemakaian masker, Penutupan akses jalan pada jam tertentu</t>
  </si>
  <si>
    <t>Lebih ditingkatkan atau peneguran terhadap orang yang tidak mematuhi protokol kesehatan</t>
  </si>
  <si>
    <t xml:space="preserve">Pemerintah terlalu membesarkan berita yang terjadi, sering bawa hoax ke masyarakat lalu membuat panik sudah itu saja </t>
  </si>
  <si>
    <t>Membawa handsanitizer kemanapun pergi dan jaga jarak</t>
  </si>
  <si>
    <t>tidak ada</t>
  </si>
  <si>
    <t>sudah cukup</t>
  </si>
  <si>
    <t>vaksin segera diadakan</t>
  </si>
  <si>
    <t>makan makanan sehat, olah raga, banyakin vitamin, rajin berdoa</t>
  </si>
  <si>
    <t>Mentri PUPR</t>
  </si>
  <si>
    <t>Tidak tahu</t>
  </si>
  <si>
    <t>kosong</t>
  </si>
  <si>
    <t>Membagikan handsanitizer</t>
  </si>
  <si>
    <t>segera datangkan vaksin</t>
  </si>
  <si>
    <t>tetap 3m. Memakai masker, mencuci tangan, menjaga jarak</t>
  </si>
  <si>
    <t>Otomotif</t>
  </si>
  <si>
    <t>Aspel</t>
  </si>
  <si>
    <t>Konstruksi</t>
  </si>
  <si>
    <t>Tempat cuci tangan, Pelindung di tempat makan, Penyemprotan secara berkala</t>
  </si>
  <si>
    <t>Tetap jaga 3 M, Mencuci tangan, memakai masker, menjaga jarak</t>
  </si>
  <si>
    <t>Segera datangkan vaksin Covid-19</t>
  </si>
  <si>
    <t xml:space="preserve">Lebih sadar, mematuhi protokol kesehatan, selalu menjaga masker </t>
  </si>
  <si>
    <t>Menteri PUPR</t>
  </si>
  <si>
    <t>membagikan handsanitizer</t>
  </si>
  <si>
    <t>Wajib pakai masker</t>
  </si>
  <si>
    <t>Tetap pakai masker</t>
  </si>
  <si>
    <t>Cipanas Dam Project</t>
  </si>
  <si>
    <t>Kenaikan harga tiket kendaraan umum/transportasi publik, Pemeriksaan pemakaian masker, Penutupan akses jalan pada jam tertentu</t>
  </si>
  <si>
    <t>Membudayakan 3M, dan Sosialisasi pentingnya menjaga kesehatan diri sendiri</t>
  </si>
  <si>
    <t>Penerapan 3M, dan tidak mengkorupsi dana bansos</t>
  </si>
  <si>
    <t>Mematuhi protokol Covid-19</t>
  </si>
  <si>
    <t>Lebih meningkatkan sosialisasi tentang covid-19</t>
  </si>
  <si>
    <t xml:space="preserve">Lebih memperhatikan rakyat menengah kebawah </t>
  </si>
  <si>
    <t xml:space="preserve">Tetap jaga jarak &amp; jaga kesehatan </t>
  </si>
  <si>
    <t>Sosialisasikan terkait pencegahan covid setiap saat agar timbul kesadaran dari para pekerja yang masih sulit mematuhi prokes</t>
  </si>
  <si>
    <t>Aturan yang dikeluarkan oleh pemerintah harus disalurkan dengan bagus dan segera datangkan vaksin</t>
  </si>
  <si>
    <t>3M. Menjaga jarak, mencuci tangan, memakai masker</t>
  </si>
  <si>
    <t>Driver</t>
  </si>
  <si>
    <t>Konstruksi Bangunan</t>
  </si>
  <si>
    <t>Pembangunan Bendungan Cipanas</t>
  </si>
  <si>
    <t>Pekerja yang berhubungan dengan orang yg terkonfirmasi Covid-19 diberlakukan cuti sakit, Pemeriksaan penggunaan masker di area kerja, Pelaksanaan tes rapid sebelum memulai pekerjaan</t>
  </si>
  <si>
    <t>Pembatasan waktu lembur, kodisional saja</t>
  </si>
  <si>
    <t>Biaya untuk melakukan rapid test, Penutupan akses jalan pada jam tertentu, Masih kurangnya kesadaran penyedia jasa transportasi untuk menerapkan protokol kesehatan</t>
  </si>
  <si>
    <t>Mohon kiranya peraturan yang dibuat perusahaan dipatuhi semua pekerja lapangan/kantor, dan test swab diberlakukan rata kepada semua pekerja lapangan</t>
  </si>
  <si>
    <t>segera dicarikan anti virusnya, dan tidak tebang pilih dalam memberikan sanksi bagi masyarakat pelanggar protokol kesehatan</t>
  </si>
  <si>
    <t>hidup sehat, pola makan teratur, jauhi kerumunan orang, banyak berdoa, dan sholat</t>
  </si>
  <si>
    <t>PT. Hajart</t>
  </si>
  <si>
    <t>Lebih diperbnayak minimal rapid test</t>
  </si>
  <si>
    <t>perbanyak test swab gratis, dana covid jangan dikorupsi dan dikurangi</t>
  </si>
  <si>
    <t>mematuhi protokol kesehatan yang dianjurkan pemerintah, dan banyak berdoa dan sholat</t>
  </si>
  <si>
    <t>SD</t>
  </si>
  <si>
    <t>PT. hajart</t>
  </si>
  <si>
    <t>Tukang</t>
  </si>
  <si>
    <t>Bendungan cipanas</t>
  </si>
  <si>
    <t>PU</t>
  </si>
  <si>
    <t>tetap harus jaga jarak dan diliburkan tapi digaji</t>
  </si>
  <si>
    <t>PSBB harus lebih di perketat lagi</t>
  </si>
  <si>
    <t>jaga jarak, cuci tangan, pake masker</t>
  </si>
  <si>
    <t>proyek stategis bendungan cipanas</t>
  </si>
  <si>
    <t>Masker, Pakaian Pelindung, Sarung Tangan</t>
  </si>
  <si>
    <t>lancarkan dana covid tepat sasaran</t>
  </si>
  <si>
    <t>saling menguatkan protokol kesehatan pada teman kerja</t>
  </si>
  <si>
    <t>Wijaya Karya</t>
  </si>
  <si>
    <t>bendungan cipanas</t>
  </si>
  <si>
    <t>cipanas ujung jaya</t>
  </si>
  <si>
    <t>Sosialisasi belum menyeluruh, Biaya penambahan kamar di mess, Kamar terdiri lebih dari 1 orang, Budaya berkumpul di mess masih sulit dihindari</t>
  </si>
  <si>
    <t>diliburkan sementara tetapi tetap digaji</t>
  </si>
  <si>
    <t>diperkektat PSBB covid-19</t>
  </si>
  <si>
    <t>mematuhi peraturan protokol</t>
  </si>
  <si>
    <t>WIKA</t>
  </si>
  <si>
    <t>proyek setrategis bendungan cipanas</t>
  </si>
  <si>
    <t>diliburkan sementara tapi tetap digaji</t>
  </si>
  <si>
    <t>diperketat PSBB nya</t>
  </si>
  <si>
    <t>mematuhi protokol/peraturan</t>
  </si>
  <si>
    <t>hajart</t>
  </si>
  <si>
    <t xml:space="preserve">proyek bendungan </t>
  </si>
  <si>
    <t>kementeria  PUPR</t>
  </si>
  <si>
    <t>selalu jaga jarak</t>
  </si>
  <si>
    <t>jaga jarak, pakai masker, cuci tangan</t>
  </si>
  <si>
    <t>--</t>
  </si>
  <si>
    <t>bendungan</t>
  </si>
  <si>
    <t>Pembatasan perjalanan keluar daerah, Pemeriksaan pemakaian masker, Masih kurangnya kesadaran penyedia jasa transportasi untuk menerapkan protokol kesehatan</t>
  </si>
  <si>
    <t>harus lebih perketat keluar masuk pekerja</t>
  </si>
  <si>
    <t>tolong disegerakan vaksin covid-19</t>
  </si>
  <si>
    <t>harus ada kesadaran yang timbul dari diri kita sendiri</t>
  </si>
  <si>
    <t>cv. hajart</t>
  </si>
  <si>
    <t>proyek bendungan</t>
  </si>
  <si>
    <t>kementerian PUPR</t>
  </si>
  <si>
    <t>jaga jarak</t>
  </si>
  <si>
    <t>segera cari anti virusnya</t>
  </si>
  <si>
    <t>banyak berdoa</t>
  </si>
  <si>
    <t>bendungan cipanas ujung jaya-cibuluh</t>
  </si>
  <si>
    <t>libur tapi tetap digaji</t>
  </si>
  <si>
    <t>PSBB lebih diperketat</t>
  </si>
  <si>
    <t>selalu memakai masker saat berkumpul, dan selalu cuci tangan dan selalu jaga jarak</t>
  </si>
  <si>
    <t>PT Wijaya Karya</t>
  </si>
  <si>
    <t>Pelatihan Driver</t>
  </si>
  <si>
    <t>Kereta Cepat Jakarta Bandung</t>
  </si>
  <si>
    <t>KCIC</t>
  </si>
  <si>
    <t>Jaga jarak jangan lupa pakai masker</t>
  </si>
  <si>
    <t>Cuci tangan yang bersih dan jaga jarak</t>
  </si>
  <si>
    <t>PT wika</t>
  </si>
  <si>
    <t>Kereta cepat bandung jakarta</t>
  </si>
  <si>
    <t>Proyek kereta cepat jakarta bandung</t>
  </si>
  <si>
    <t>Kcic</t>
  </si>
  <si>
    <t>Jaga jarak dan jauhi kerumunan</t>
  </si>
  <si>
    <t>Pt wijaya karya</t>
  </si>
  <si>
    <t>Welder</t>
  </si>
  <si>
    <t>Proyek kereta cepat indonesia china</t>
  </si>
  <si>
    <t>BUMN</t>
  </si>
  <si>
    <t>Masker, Pembersih Tangan, Pakaian Pelindung, Sarung Tangan, Pelindung Wajah, Ear plugh</t>
  </si>
  <si>
    <t>Pembatasan perjalanan keluar daerah, Pemeriksaan pemakaian masker, Penutupan akses jalan pada jam tertentu, Masih kurangnya kesadaran penyedia jasa transportasi untuk menerapkan protokol kesehatan</t>
  </si>
  <si>
    <t>Menerapkan fisical distencing</t>
  </si>
  <si>
    <t>Rapid test diperluas keseluruh wilayah</t>
  </si>
  <si>
    <t>Tetap terapkan kebiasaan hidup sehat</t>
  </si>
  <si>
    <t>Bimbingan Teknis, Workshop</t>
  </si>
  <si>
    <t>Subkon wika</t>
  </si>
  <si>
    <t>Kontruksi jembatan</t>
  </si>
  <si>
    <t>Kereta cepat</t>
  </si>
  <si>
    <t>Presiden</t>
  </si>
  <si>
    <t>Tidak ada tunjangan</t>
  </si>
  <si>
    <t>Tidak diberikan sama sekali, Tida</t>
  </si>
  <si>
    <t>3m</t>
  </si>
  <si>
    <t>Wika</t>
  </si>
  <si>
    <t>Kereta cepat indonesia Bandung-jakarta</t>
  </si>
  <si>
    <t>Tidak dapat apa apa</t>
  </si>
  <si>
    <t>Pembatasan perjalanan keluar daerah, Penutupan akses jalan pada jam tertentu</t>
  </si>
  <si>
    <t>Pembangunan jalan kreta cepat</t>
  </si>
  <si>
    <t>PEMERINTAH</t>
  </si>
  <si>
    <t>Isolasi mandiri</t>
  </si>
  <si>
    <t>Harus segera</t>
  </si>
  <si>
    <t>Jagalah kebersihan</t>
  </si>
  <si>
    <t>pt.wijaya karya</t>
  </si>
  <si>
    <t>HSRcc</t>
  </si>
  <si>
    <t xml:space="preserve">penggunaan masker dan penyediaan tempat cuci tngan </t>
  </si>
  <si>
    <t>penutupan tempat" keramaian untuk sementara</t>
  </si>
  <si>
    <t xml:space="preserve">tidak melakukan kontak fisik secara langsung, selalu menggunakan masker, dan cuci tangan sebelum dan sesudah </t>
  </si>
  <si>
    <t>PT.Wijaya Karya</t>
  </si>
  <si>
    <t>HSRCC</t>
  </si>
  <si>
    <t>Tetap pake masker selalu jaga jarak</t>
  </si>
  <si>
    <t>Selalu pakai masker jaga jarak menjaga kebersihan</t>
  </si>
  <si>
    <t>PT Wijaya karya</t>
  </si>
  <si>
    <t>Hsrcc</t>
  </si>
  <si>
    <t>Pencegah virus</t>
  </si>
  <si>
    <t>Jaga kesehatan</t>
  </si>
  <si>
    <t>PT wijaya karya</t>
  </si>
  <si>
    <t>KCIC Jakarta Bandung</t>
  </si>
  <si>
    <t>Kereta cepat jakarta bandung</t>
  </si>
  <si>
    <t>Kereta cepat jakarta-bandung</t>
  </si>
  <si>
    <t>Kereta cepat cina indonesia</t>
  </si>
  <si>
    <t>Pembersih Tangan, Sarung Tangan</t>
  </si>
  <si>
    <t>Pemerintah</t>
  </si>
  <si>
    <t>Mengurangi pekerja . Dengan cara di sift/ jam kerja di bagi2</t>
  </si>
  <si>
    <t>Menyuruh diam di rumah lagi biar virus tidak tersebar . Dengan di biyayain saat dirumah nya</t>
  </si>
  <si>
    <t>Lockdown trus</t>
  </si>
  <si>
    <t>Pt wijaya karya persero tbk</t>
  </si>
  <si>
    <t>Kereta cepat jakarta bandung (kcic)</t>
  </si>
  <si>
    <t>Pt.sakti indah properthy</t>
  </si>
  <si>
    <t>Pt.wijaya karya</t>
  </si>
  <si>
    <t>Uang lembur</t>
  </si>
  <si>
    <t>Medic patrol lebih</t>
  </si>
  <si>
    <t>Social distance</t>
  </si>
  <si>
    <t>Kereta cepat jakarta - bandung</t>
  </si>
  <si>
    <t xml:space="preserve">Harian </t>
  </si>
  <si>
    <t>Pekerja yang berhubungan dengan orang yg terkonfirmasi Covid-19 diberlakukan cuti sakit, Pemeriksaan penggunaan masker di area kerja</t>
  </si>
  <si>
    <t>mengurangi berkumpul antara satu dan lainnya</t>
  </si>
  <si>
    <t>melakukan/membagikan masker</t>
  </si>
  <si>
    <t>harus banyak makan yang sehat dan bergizi ( seperti buah-buahan), agar tubuh pekerja semakin sehat</t>
  </si>
  <si>
    <t>Tempat cuci tangan, Pelindung di tempat makan, Penyemprotan secara berkala, Tempat Istirahat</t>
  </si>
  <si>
    <t>Pemeriksaaan suhu tubuh pada awal dan akhir kerja, Pekerja yang berhubungan dengan orang yg terkonfirmasi Covid-19 diberlakukan cuti sakit, Pelaksanaan tes rapid sebelum memulai pekerjaan, Tidak ada screening test saat masuk ke dalam lokasi kerja</t>
  </si>
  <si>
    <t>Banyak minum vitamin</t>
  </si>
  <si>
    <t>dirumah aja</t>
  </si>
  <si>
    <t>banyak-banyak makan dan istirahat yang cukup</t>
  </si>
  <si>
    <t>PT. Wijaya Karya</t>
  </si>
  <si>
    <t>Flagman</t>
  </si>
  <si>
    <t>Melakukan sosialisasi secara menyeluruh, mengurangi jam lembur</t>
  </si>
  <si>
    <t>Bantuan kesehatan</t>
  </si>
  <si>
    <t>Meningkatkan kesadaran diri</t>
  </si>
  <si>
    <t>Pt wijaya karya persero. tbk</t>
  </si>
  <si>
    <t xml:space="preserve">Kereta cepat jakarta - bandung </t>
  </si>
  <si>
    <t>Pelindung Wajah</t>
  </si>
  <si>
    <t>Pemeriksaaan suhu tubuh pada awal dan akhir kerja, Pekerja yang berhubungan dengan orang yg terkonfirmasi Covid-19 diberlakukan cuti sakit, Pemeriksaan penggunaan masker di area kerja, Tidak ada screening test saat masuk ke dalam lokasi kerja</t>
  </si>
  <si>
    <t>melakukan sosialisasi</t>
  </si>
  <si>
    <t>PT. WIjaya Karya</t>
  </si>
  <si>
    <t>Biaya untuk melakukan rapid test, Pembatasan perjalanan keluar daerah, Pemeriksaan pemakaian masker, Masih kurangnya kesadaran penyedia jasa transportasi untuk menerapkan protokol kesehatan</t>
  </si>
  <si>
    <t>Wika Sec.4</t>
  </si>
  <si>
    <t>JB HSR</t>
  </si>
  <si>
    <t>Menjaga jarak</t>
  </si>
  <si>
    <t>Rapid test gratis</t>
  </si>
  <si>
    <t>Menjaga kesehatan tubuh</t>
  </si>
  <si>
    <t>Harian 5R</t>
  </si>
  <si>
    <t>Menjaga kebersihan lingkungan</t>
  </si>
  <si>
    <t>Bantuan Pangan</t>
  </si>
  <si>
    <t>Tempat cuci tangan, Pelindung di tempat makan, Penyemprotan secara berkala, Tempat Istirahat, Pembatas meja kerja</t>
  </si>
  <si>
    <t>Ikuti Protokol Kesehatan</t>
  </si>
  <si>
    <t>Lockdown 1 minggu, setiap warga di cek swab</t>
  </si>
  <si>
    <t>Jangan berkerumun, hindari kontak fisik</t>
  </si>
  <si>
    <t>SR</t>
  </si>
  <si>
    <t>PT.WIKA</t>
  </si>
  <si>
    <t>menjaga jarak, mencuci tangan, gunakan masker saat berpergian</t>
  </si>
  <si>
    <t>memberi anjuran menyeluruh di tiap pelosok daerah untuk menjaga kesehatan dan gunakan masker</t>
  </si>
  <si>
    <t>menjaga jarak dan jangan keluar rumah bila tidak ada kepentingan dan selalu cuci tangan dan pakai masker</t>
  </si>
  <si>
    <t>5R</t>
  </si>
  <si>
    <t>Kereta Cepat</t>
  </si>
  <si>
    <t>HSR CC</t>
  </si>
  <si>
    <t>Tempat cuci tangan, Pelindung di tempat makan, Tempat Istirahat</t>
  </si>
  <si>
    <t>Jaga Jarak, pakai masker</t>
  </si>
  <si>
    <t>segara melakukan penyuntikan vaksin</t>
  </si>
  <si>
    <t>Kereta cepat jakarta bandunng</t>
  </si>
  <si>
    <t>pemerintah</t>
  </si>
  <si>
    <t>lebih memperhatikan pekerja sr</t>
  </si>
  <si>
    <t>seminggu sekali dilakukan wfh</t>
  </si>
  <si>
    <t>hindari keramaian</t>
  </si>
  <si>
    <t>Pembatasan jarak antar pekerja, Tidak ada jaga jarak sosial (social distancing)</t>
  </si>
  <si>
    <t>Pakai masker</t>
  </si>
  <si>
    <t>hsrcc</t>
  </si>
  <si>
    <t>pakai masker dan mencuci tangan</t>
  </si>
  <si>
    <t>mencegah virus covid19</t>
  </si>
  <si>
    <t>selalu jaga jarak terhdap orang yang tidak diketahui</t>
  </si>
  <si>
    <t>sr</t>
  </si>
  <si>
    <t>wfh</t>
  </si>
  <si>
    <t>psbb</t>
  </si>
  <si>
    <t>pola hidup sehat</t>
  </si>
  <si>
    <t>wika</t>
  </si>
  <si>
    <t>wfh, pembatasan jam kerja</t>
  </si>
  <si>
    <t>psbb diperketat</t>
  </si>
  <si>
    <t>pt. wika</t>
  </si>
  <si>
    <t>kereta cepat jakarta bandung</t>
  </si>
  <si>
    <t>pemerintahh</t>
  </si>
  <si>
    <t>harus sering2 mengonsumsi vitamin</t>
  </si>
  <si>
    <t>tidak sering berkumpul dan berkontakk fisik dengan orang lain</t>
  </si>
  <si>
    <t>pola hidup yang baik</t>
  </si>
  <si>
    <t>pt. wijaya karya</t>
  </si>
  <si>
    <t>pekerja wajib memakai masker, mencuci tangan dan jaga jarak</t>
  </si>
  <si>
    <t>lebih dipercepat penyuntikan vaksin terhadap masyarakat</t>
  </si>
  <si>
    <t>lebih meningkat imunitas tubuh dan jaga jarak  serta istirahat yg cukup</t>
  </si>
  <si>
    <t>pekerja wajib memakai masker, cuci tangan dan jaga jarak</t>
  </si>
  <si>
    <t>lebih dipercepat penyunytikan vaksin thd masyarakat dan tidak dipersulit</t>
  </si>
  <si>
    <t>lebih meningkatkan imunitas tubuh, dan jaga kesehatan tubuh, istirahat yg cukup</t>
  </si>
  <si>
    <t>Pt sakti indah</t>
  </si>
  <si>
    <t>Pt wika</t>
  </si>
  <si>
    <t>Liburkan</t>
  </si>
  <si>
    <t>Pt.sakti</t>
  </si>
  <si>
    <t>PT Wika</t>
  </si>
  <si>
    <t>Lovin</t>
  </si>
  <si>
    <t>Proyek Louvin Apartment</t>
  </si>
  <si>
    <t>PT. PP Property, Tbk</t>
  </si>
  <si>
    <t>tempat cuci tangan diperbanyak</t>
  </si>
  <si>
    <t>Pemberian vitamin rutin</t>
  </si>
  <si>
    <t>Lainnya</t>
  </si>
  <si>
    <t>Kosong</t>
  </si>
  <si>
    <t>Proyek Latvin Apartment</t>
  </si>
  <si>
    <t>PT PP Properti TBK</t>
  </si>
  <si>
    <t>PT PP</t>
  </si>
  <si>
    <t>Proyek Loutvin Apartment</t>
  </si>
  <si>
    <t>PT PP Properti Tbk</t>
  </si>
  <si>
    <t>Bantuan Vitamin</t>
  </si>
  <si>
    <t>Tamabahan Bantuan</t>
  </si>
  <si>
    <t>Jaga jarak cuci tangan</t>
  </si>
  <si>
    <t>Proyek loutvin apartment</t>
  </si>
  <si>
    <t>PT PPproperti TBK</t>
  </si>
  <si>
    <t>Sosialisasi belum menyeluruh, Kamar terdiri lebih dari 1 orang</t>
  </si>
  <si>
    <t>Mematuhi protokol kesehatan</t>
  </si>
  <si>
    <t>mematuhi protokol kesehatan dan jaga jarak</t>
  </si>
  <si>
    <t>PT PP properti TBK</t>
  </si>
  <si>
    <t>Proyek Laoutvin Apartment</t>
  </si>
  <si>
    <t>Tempat Tinggal, Tidak menerima tunjangan selain uang</t>
  </si>
  <si>
    <t>PT. PP</t>
  </si>
  <si>
    <t>Pemeriksaaan suhu tubuh pada awal dan akhir kerja, Pelaksanaan tes swab (PCR) sebelum memulai pekerjaan, Tidak ada screening test saat masuk ke dalam lokasi kerja</t>
  </si>
  <si>
    <t>ditambah tempat cuci tangan</t>
  </si>
  <si>
    <t>Berkomitmen jaga jarak dan pakai masker</t>
  </si>
  <si>
    <t>Proyek loutvin Apartment</t>
  </si>
  <si>
    <t>Jaga Jarak</t>
  </si>
  <si>
    <t>PP</t>
  </si>
  <si>
    <t>PT. PP Property Tbk</t>
  </si>
  <si>
    <t>mematuhi protokol kesehatan</t>
  </si>
  <si>
    <t>mematuhi protokol kesehatan / jaga jarak</t>
  </si>
  <si>
    <t xml:space="preserve">PT PP </t>
  </si>
  <si>
    <t>Proyek lovin apartment</t>
  </si>
  <si>
    <t>selalu pakai masker dan cuci tangan</t>
  </si>
  <si>
    <t>sosialisasi ttg kesehatan</t>
  </si>
  <si>
    <t>selalu jaga jarak dan pakai masker</t>
  </si>
  <si>
    <t>Wakil mandor</t>
  </si>
  <si>
    <t>Proyek lovin apartement</t>
  </si>
  <si>
    <t>PT PP properti</t>
  </si>
  <si>
    <t>Selalu cuci tangan</t>
  </si>
  <si>
    <t xml:space="preserve">Tempat keramaian di kurangi </t>
  </si>
  <si>
    <t>Selalu jaga kesehatan</t>
  </si>
  <si>
    <t>louvin apartment</t>
  </si>
  <si>
    <t>PT PP Property Tbk</t>
  </si>
  <si>
    <t>Tempat cuci tangan, Pelindung di tempat makan, Tempat Istirahat, Klinik, Pembatas meja kerja</t>
  </si>
  <si>
    <t>banyak makanan bergizi</t>
  </si>
  <si>
    <t>PT.PP</t>
  </si>
  <si>
    <t>protokol kesehatan dijaga</t>
  </si>
  <si>
    <t>memperkuat aturan covid</t>
  </si>
  <si>
    <t>protokol kesehatan digunakan</t>
  </si>
  <si>
    <t>Proyek louvin apartment</t>
  </si>
  <si>
    <t>Harus jaga jarak dan cuci tangan pakai masker</t>
  </si>
  <si>
    <t>Melakukan PSBB</t>
  </si>
  <si>
    <t>Selalu mematuhi Protokol Kesahatan</t>
  </si>
  <si>
    <t xml:space="preserve">PT. PP </t>
  </si>
  <si>
    <t>proyek louvin apartment</t>
  </si>
  <si>
    <t>jaga kesehatan</t>
  </si>
  <si>
    <t>harus bijaksana</t>
  </si>
  <si>
    <t>Proyek Louvin Apartement</t>
  </si>
  <si>
    <t>Pakai Masker Cuci tangan</t>
  </si>
  <si>
    <t>ijin Pakai Maseker Rutin cuci tangan</t>
  </si>
  <si>
    <t>louvin</t>
  </si>
  <si>
    <t>PT.PP Property Tbk</t>
  </si>
  <si>
    <t>Pemeriksaaan suhu tubuh pada awal dan akhir kerja, Pelaksanaan tes swab (PCR) sebelum memulai pekerjaan</t>
  </si>
  <si>
    <t xml:space="preserve">jaga jarak </t>
  </si>
  <si>
    <t>pake masker selalu</t>
  </si>
  <si>
    <t>pake masker dan cuci tangan</t>
  </si>
  <si>
    <t>Jenis Kelamin</t>
  </si>
  <si>
    <t>Tanggal Lahir</t>
  </si>
  <si>
    <t>Tanggal Saat ini</t>
  </si>
  <si>
    <t>Umur</t>
  </si>
  <si>
    <t>Pendidikan Terakhir</t>
  </si>
  <si>
    <t>Pelatihan yang Pernah Diambil (Jawaban bisa lebih dari satu)</t>
  </si>
  <si>
    <t>Daerah Tempat Bekerja (Kota)</t>
  </si>
  <si>
    <t>Nama perusahaan tempat bekerja saat ini</t>
  </si>
  <si>
    <t>Posisi/jabatan pekerjaan</t>
  </si>
  <si>
    <t>Berapa jumlah pekerja yang ada di lokasi proyek Anda</t>
  </si>
  <si>
    <t>Proyek terakhir yang sedang Anda kerjakan</t>
  </si>
  <si>
    <t>Nama Proyek</t>
  </si>
  <si>
    <t>Lokasi Proyek yang dikerjakan (Kota)</t>
  </si>
  <si>
    <t>Siapa pemilik proyek tersebut</t>
  </si>
  <si>
    <t xml:space="preserve">Berapa total nilai proyek tersebut (Rp) </t>
  </si>
  <si>
    <t>Berapa nilai paket proyek tersebut (Rp)</t>
  </si>
  <si>
    <t>Kapan proyek tersebut dimulai (Bulan)</t>
  </si>
  <si>
    <t>Kapan proyek tersebut dimulai (Tahun)</t>
  </si>
  <si>
    <t>Kapan proyek tersebut selesai? (Bulan)</t>
  </si>
  <si>
    <t>Kapan proyek tersebut selesai (Tahun)</t>
  </si>
  <si>
    <t>Apakah jenis kontrak kerja Anda</t>
  </si>
  <si>
    <t>Apakah Anda pekerja Full Time atau Paruh Waktu</t>
  </si>
  <si>
    <t xml:space="preserve">Berapa total jam waktu kerja Anda per minggu? </t>
  </si>
  <si>
    <t>Berapa total jam waktu lembur Anda per minggu?</t>
  </si>
  <si>
    <t>Berapa gaji pokok perbulan (Rp)</t>
  </si>
  <si>
    <t>Berapa tunjangan berbentuk uang yang diterima dalam sebulan (Rp)</t>
  </si>
  <si>
    <t>Apa saja jenis tunjangan berbentuk uang yang didapatkan?</t>
  </si>
  <si>
    <t>Apakah ada perubahan gaji pokok yang diterima akibat adanya Pandemi Covid-19?</t>
  </si>
  <si>
    <t>Jika ya, berapa besarnya penurunan gaji pokok akibat adanya Pandemi Covid-19? (Jika tidak, lewati bagian ini)</t>
  </si>
  <si>
    <t>Apakah ada perubahan tunjangan berbentuk uang yang diterima akibat adanya Pandemi Covid-19?</t>
  </si>
  <si>
    <t>Jika ya, berapa besarnya penurunan tunjangan berbentuk uang akibat adanya Pandemi Covid-19? (Jika tidak, lewati bagian ini)</t>
  </si>
  <si>
    <t>Apa saja bentuk kompensasi berbentuk uang yang didapatkan akibat adanya Pandemi Covid-19?</t>
  </si>
  <si>
    <t>Apa saja tunjangan selain uang yang diterima?</t>
  </si>
  <si>
    <t>Berapa pendapatan lain yang diterima di luar pekerjaan utama dalam sebulan? (Rp)</t>
  </si>
  <si>
    <t>Informasi atau pelatihan apa yang telah diberikan oleh perusahaan tempat Anda bekerja saat Pandemi Covid-19? [Sosialisasi Adaptasi Kebiasaan Baru]</t>
  </si>
  <si>
    <t>Informasi atau pelatihan apa yang telah diberikan oleh perusahaan tempat Anda bekerja saat Pandemi Covid-19? [Sosialisasi Protokol Kesehatan]</t>
  </si>
  <si>
    <t>Informasi atau pelatihan apa yang telah diberikan oleh perusahaan tempat Anda bekerja saat Pandemi Covid-19? [Sosialisasi PSBB]</t>
  </si>
  <si>
    <t>Informasi atau pelatihan apa yang telah diberikan oleh perusahaan tempat Anda bekerja saat Pandemi Covid-19? [Sosialisasi WFH/WFO/WFP]</t>
  </si>
  <si>
    <t>Apa saja APD yang disediakan oleh perusahaan/proyek saat Pandemi Covid-19 selain APD utama?</t>
  </si>
  <si>
    <t>Apa saja fasilitas yang disediakan perusahaan/proyek saat Pandemi Covid-19?</t>
  </si>
  <si>
    <t>Apa saja kegiatan screening test yang telah disediakan oleh perusahaan tempat Anda bekerja?</t>
  </si>
  <si>
    <t>Bagaimana kebijakan perusahaan dalam memodifikasi jadwal untuk pergantian jam kerja?</t>
  </si>
  <si>
    <t>Bagaiman aturan pergerakan pekerja untuk menjaga jarak sosial di lokasi proyek?</t>
  </si>
  <si>
    <t>Bagaiman kebijakan perusahaan untuk meminimalisir kontak langsung dalam mengambil maupun mengirim peralatan atau bahan?</t>
  </si>
  <si>
    <t>Terkait kebijakan dan fasilitas di perusahaan/proyek [Apakah diberlakukan pembatasan jarak minimum antar pekerja (2 meter)?]</t>
  </si>
  <si>
    <t>Terkait kebijakan dan fasilitas di perusahaan/proyek [Apakah terjadi pengurangan jumlah pekerja pada lokasi proyek akibat Pandemi Covid-19?]</t>
  </si>
  <si>
    <t>Terkait kebijakan dan fasilitas di perusahaan/proyek [Apakah fasilitas pembersihan seperti wastafel  diperbanyak]</t>
  </si>
  <si>
    <t>Terkait kebijakan dan fasilitas di perusahaan/proyek [Apakah fasilitas proyek (kantin, mess/barak, ruang rapat, ruang tamu, smoking area) diberlakukan protokol jaga jarak?]</t>
  </si>
  <si>
    <t>Terkait kebijakan dan fasilitas di perusahaan/proyek [Apakah terdapat tempat isolasi mandiri?]</t>
  </si>
  <si>
    <t>Terkait kebijakan dan fasilitas di perusahaan/proyek [Apakah pekerja akan mendapatkan penanganan khusus apabila terkonfirmasi Covid-19?]</t>
  </si>
  <si>
    <t>Terkait kebijakan dan fasilitas di perusahaan/proyek [Apakah pekerja akan di isolasi mandiri jika telah melakukan kontak langsung dengan orang yang terinfeksi Covid-19?]</t>
  </si>
  <si>
    <t>Terkait kebijakan dan fasilitas di perusahaan/proyek [Apakah pekerja akan disarankan untuk beristirahat di tempat tinggalnya jika kondisi kurang sehat?]</t>
  </si>
  <si>
    <t>Terkait kebijakan dan fasilitas di perusahaan/proyek [Apakah pekerja tetap menerima gaji selama masa cuti sakit?]</t>
  </si>
  <si>
    <t>Apakah kendala yang dihadapi dalam melakukan perjalanan menuju lokasi kerja/proyek di masa pandemi Covid-19?</t>
  </si>
  <si>
    <t>Bagaiman menjaga social distancing dalam melakukan perjalanan di masa pandemi Covid-19?</t>
  </si>
  <si>
    <t>Bagaimana kendala yang dihadapi dalam melakukan perjalanan antar daerah di masa Pandemi Covid-19?</t>
  </si>
  <si>
    <t>Bagaimana kendala menjaga social distancing ditempat mess atau penginapan di proyek di masa Pandemi Covid-19?</t>
  </si>
  <si>
    <t>Apakah terdapat sarana tempat mencuci tangan di mess sebagai pencegahan terhadap virus Covid-19?</t>
  </si>
  <si>
    <t>Apakah terdapat anggota keluarga yang kehilangan pekerjaan akibat pandemi Covid-19?</t>
  </si>
  <si>
    <t>Dimasa pandemi Covid-19 apakah terjadi perubahan pola dalam pengeluaran?</t>
  </si>
  <si>
    <t>Saran anda, tindakan apa yang harus dilakukan oleh perusahaan anda bekerja untuk meningkatkan pencegahan Covid-19?</t>
  </si>
  <si>
    <t>Saran anda, tindakan apa yang harus dilakukan oleh pemerintah untuk meningkatkan pencegahan Covid-19?</t>
  </si>
  <si>
    <t>Saran anda, tindakan apa yang harus anda lakukan untuk meningkatkan pencegahan Covid-19?</t>
  </si>
  <si>
    <t>1.a</t>
  </si>
  <si>
    <t>1.b</t>
  </si>
  <si>
    <t>1.c</t>
  </si>
  <si>
    <t>1.d</t>
  </si>
  <si>
    <t>1.b.1</t>
  </si>
  <si>
    <t>1.b.2</t>
  </si>
  <si>
    <t>1.e</t>
  </si>
  <si>
    <t>2.a</t>
  </si>
  <si>
    <t>2.b</t>
  </si>
  <si>
    <t>2.c</t>
  </si>
  <si>
    <t>2.d</t>
  </si>
  <si>
    <t>2.e</t>
  </si>
  <si>
    <t>2.f</t>
  </si>
  <si>
    <t>2.g</t>
  </si>
  <si>
    <t>3.a</t>
  </si>
  <si>
    <t>3.b</t>
  </si>
  <si>
    <t>3.c</t>
  </si>
  <si>
    <t>3.d</t>
  </si>
  <si>
    <t>3.e</t>
  </si>
  <si>
    <t>3.f</t>
  </si>
  <si>
    <t>3.g</t>
  </si>
  <si>
    <t>3.h</t>
  </si>
  <si>
    <t>3.i</t>
  </si>
  <si>
    <t>3.j</t>
  </si>
  <si>
    <t>3.k</t>
  </si>
  <si>
    <t>3.l</t>
  </si>
  <si>
    <t>3.m</t>
  </si>
  <si>
    <t>3.n</t>
  </si>
  <si>
    <t>3.o</t>
  </si>
  <si>
    <t>3.p</t>
  </si>
  <si>
    <t>3.q</t>
  </si>
  <si>
    <t>4.a</t>
  </si>
  <si>
    <t>4.b</t>
  </si>
  <si>
    <t>4.c</t>
  </si>
  <si>
    <t>4.d</t>
  </si>
  <si>
    <t>4.e</t>
  </si>
  <si>
    <t>4.f</t>
  </si>
  <si>
    <t>4.g</t>
  </si>
  <si>
    <t>4.h</t>
  </si>
  <si>
    <t>4.i</t>
  </si>
  <si>
    <t>5.a</t>
  </si>
  <si>
    <t>Health and Safety</t>
  </si>
  <si>
    <t>Employment</t>
  </si>
  <si>
    <t>Personal Details</t>
  </si>
  <si>
    <t>Location</t>
  </si>
  <si>
    <t>Income</t>
  </si>
  <si>
    <t>5.b</t>
  </si>
  <si>
    <t>5.c</t>
  </si>
  <si>
    <t>5.d</t>
  </si>
  <si>
    <t>5.e</t>
  </si>
  <si>
    <t>5.f</t>
  </si>
  <si>
    <t>5.g</t>
  </si>
  <si>
    <t>5.h</t>
  </si>
  <si>
    <t>4.f2</t>
  </si>
  <si>
    <t>6.a</t>
  </si>
  <si>
    <t>COVID-19</t>
  </si>
  <si>
    <t>6.b</t>
  </si>
  <si>
    <t>6.c</t>
  </si>
  <si>
    <t>6.d</t>
  </si>
  <si>
    <t>6.e</t>
  </si>
  <si>
    <t>6.f</t>
  </si>
  <si>
    <t>6.g</t>
  </si>
  <si>
    <t>7.a</t>
  </si>
  <si>
    <t>Measures</t>
  </si>
  <si>
    <t>7.b</t>
  </si>
  <si>
    <t>7.c</t>
  </si>
  <si>
    <t>Sample</t>
  </si>
  <si>
    <t>No of samples =</t>
  </si>
  <si>
    <t>Age Distribution</t>
  </si>
  <si>
    <t>Min</t>
  </si>
  <si>
    <t>Max</t>
  </si>
  <si>
    <t>Mean</t>
  </si>
  <si>
    <t>Median</t>
  </si>
  <si>
    <t>Gender</t>
  </si>
  <si>
    <t>DOB</t>
  </si>
  <si>
    <t>Survey</t>
  </si>
  <si>
    <t>Age</t>
  </si>
  <si>
    <t>Highest Qual.</t>
  </si>
  <si>
    <t>Histogram</t>
  </si>
  <si>
    <t>15-19</t>
  </si>
  <si>
    <t>20-24</t>
  </si>
  <si>
    <t>25-29</t>
  </si>
  <si>
    <t>30-34</t>
  </si>
  <si>
    <t>35-39</t>
  </si>
  <si>
    <t>40-44</t>
  </si>
  <si>
    <t>45-49</t>
  </si>
  <si>
    <t>50-54</t>
  </si>
  <si>
    <t>55-59</t>
  </si>
  <si>
    <t>60+</t>
  </si>
  <si>
    <t>Distribution</t>
  </si>
  <si>
    <t>wrong data</t>
  </si>
  <si>
    <t>Yang Lain</t>
  </si>
  <si>
    <t>all tetap = f/t</t>
  </si>
  <si>
    <t>kontrak = f/t</t>
  </si>
  <si>
    <t>most common</t>
  </si>
  <si>
    <t>almost equal</t>
  </si>
  <si>
    <t>almost equal, kontrak does more hours</t>
  </si>
  <si>
    <t>lembur is confusing - something is not right</t>
  </si>
  <si>
    <t xml:space="preserve">bendungan </t>
  </si>
  <si>
    <t>Building</t>
  </si>
  <si>
    <t xml:space="preserve">Infrastructure </t>
  </si>
  <si>
    <t>Other</t>
  </si>
  <si>
    <t>79% infra</t>
  </si>
  <si>
    <t>19% building</t>
  </si>
  <si>
    <t>Insentif</t>
  </si>
  <si>
    <t>Tunjangan Cuti</t>
  </si>
  <si>
    <t>Tunjangan Keluarga</t>
  </si>
  <si>
    <t>FUNGSIONAL</t>
  </si>
  <si>
    <t>Tunjangan Komunikasi</t>
  </si>
  <si>
    <t>tahun baru</t>
  </si>
  <si>
    <t>24% no allowances</t>
  </si>
  <si>
    <t>73% Hari Raya allow</t>
  </si>
  <si>
    <t>35% annual bonus</t>
  </si>
  <si>
    <t>21% food allowance</t>
  </si>
  <si>
    <t>6% family allowance</t>
  </si>
  <si>
    <t>30% transport allow</t>
  </si>
  <si>
    <t>41% no allowance</t>
  </si>
  <si>
    <t>Drop</t>
  </si>
  <si>
    <t>Sum of 5/10/20</t>
  </si>
  <si>
    <t>consistent - OK</t>
  </si>
  <si>
    <t>Percent of 261</t>
  </si>
  <si>
    <t>Sum 5/10/20</t>
  </si>
  <si>
    <t>Mostly vitamins</t>
  </si>
  <si>
    <t>Yes</t>
  </si>
  <si>
    <t>26% supplementary income</t>
  </si>
  <si>
    <t>are the 79% professional staff? Check</t>
  </si>
  <si>
    <t>Pakaian Pelindung</t>
  </si>
  <si>
    <t>Penyemprotan secara berkala</t>
  </si>
  <si>
    <t>Pelindung di tempat makan</t>
  </si>
  <si>
    <t>Tempat istirahat</t>
  </si>
  <si>
    <t>Pembatas meja kerja</t>
  </si>
  <si>
    <t>Pengisian form screening berdasarkan form Kementerian Kesehatan</t>
  </si>
  <si>
    <t>Pelaksanaan tes swab (PCR) sebelum memulai pekerjaan</t>
  </si>
  <si>
    <t>Shift . 1 hari kerja 1 hari libur</t>
  </si>
  <si>
    <t>Usia diatas 50 tahun jam kerja dikurangi</t>
  </si>
  <si>
    <t>Analysis Below</t>
  </si>
  <si>
    <t>divided by 261</t>
  </si>
  <si>
    <t>Hajart</t>
  </si>
  <si>
    <t>sakti</t>
  </si>
  <si>
    <t>Louvin</t>
  </si>
  <si>
    <t>English Summary</t>
  </si>
  <si>
    <t>Age(yr)</t>
  </si>
  <si>
    <t>Highest Educ</t>
  </si>
  <si>
    <t>Training</t>
  </si>
  <si>
    <t>City-Work</t>
  </si>
  <si>
    <t>City-Origin</t>
  </si>
  <si>
    <t>Experience(Tot)</t>
  </si>
  <si>
    <t>Experience(Con)</t>
  </si>
  <si>
    <t>Experience(Firm)</t>
  </si>
  <si>
    <t>Transport</t>
  </si>
  <si>
    <t>Distance</t>
  </si>
  <si>
    <t>Duration</t>
  </si>
  <si>
    <t>Employer</t>
  </si>
  <si>
    <t>Role</t>
  </si>
  <si>
    <t>Project(Emp)</t>
  </si>
  <si>
    <t>Project(Type)</t>
  </si>
  <si>
    <t>Project(Name)</t>
  </si>
  <si>
    <t>Project(City)</t>
  </si>
  <si>
    <t>Project(Owner)</t>
  </si>
  <si>
    <t>Prject(Value)</t>
  </si>
  <si>
    <t>Project(Package)</t>
  </si>
  <si>
    <t>Project(Start)</t>
  </si>
  <si>
    <t>Project(End)</t>
  </si>
  <si>
    <t>All</t>
  </si>
  <si>
    <t>Exp(Total)</t>
  </si>
  <si>
    <t>Exp(Cons)</t>
  </si>
  <si>
    <t>Exp(Firm)</t>
  </si>
  <si>
    <t>FT/PT</t>
  </si>
  <si>
    <t>Hours/wk</t>
  </si>
  <si>
    <t>OT/week</t>
  </si>
  <si>
    <t>Basic Wage</t>
  </si>
  <si>
    <t>Allowance/mth</t>
  </si>
  <si>
    <t>Allowance(Type)</t>
  </si>
  <si>
    <t>Basic Wage Change</t>
  </si>
  <si>
    <t>Decline</t>
  </si>
  <si>
    <t>Allowance (Drop)</t>
  </si>
  <si>
    <t>Compensation</t>
  </si>
  <si>
    <t>Allowance</t>
  </si>
  <si>
    <t>Other income/mth</t>
  </si>
  <si>
    <t>New normal</t>
  </si>
  <si>
    <t>Health Protocol</t>
  </si>
  <si>
    <t>WFH/WFO/WFP</t>
  </si>
  <si>
    <t>PPE+</t>
  </si>
  <si>
    <t>Facilities</t>
  </si>
  <si>
    <t>Screening</t>
  </si>
  <si>
    <t>Schedule</t>
  </si>
  <si>
    <t>Movement</t>
  </si>
  <si>
    <t>Tools and materials</t>
  </si>
  <si>
    <t>2m distance</t>
  </si>
  <si>
    <t>Reduce workers</t>
  </si>
  <si>
    <t>Wash basin</t>
  </si>
  <si>
    <t>Project facilities</t>
  </si>
  <si>
    <t>Isolation</t>
  </si>
  <si>
    <t>Positive case</t>
  </si>
  <si>
    <t>Contact tracing</t>
  </si>
  <si>
    <t>Stay home</t>
  </si>
  <si>
    <t>Paid leave</t>
  </si>
  <si>
    <t>Job loss in family</t>
  </si>
  <si>
    <t>Spending pattern</t>
  </si>
  <si>
    <t>Hand wash area</t>
  </si>
  <si>
    <t>Travel to work</t>
  </si>
  <si>
    <t>Travel social dist</t>
  </si>
  <si>
    <t>Inter-district</t>
  </si>
  <si>
    <t>Mess or accommodation</t>
  </si>
  <si>
    <t>with other income</t>
  </si>
  <si>
    <t>Special handling</t>
  </si>
  <si>
    <t xml:space="preserve">% </t>
  </si>
  <si>
    <t>Province</t>
  </si>
  <si>
    <t>training/emp</t>
  </si>
  <si>
    <t>West Java</t>
  </si>
  <si>
    <t>East Nusa Tenggara</t>
  </si>
  <si>
    <t>Project</t>
  </si>
  <si>
    <t>Package</t>
  </si>
  <si>
    <t>Education</t>
  </si>
  <si>
    <t>Work Location</t>
  </si>
  <si>
    <t>Work Experience</t>
  </si>
  <si>
    <t>Construction</t>
  </si>
  <si>
    <t>Travel Time</t>
  </si>
  <si>
    <t>0-4 years</t>
  </si>
  <si>
    <t>4-8 years</t>
  </si>
  <si>
    <t>8-12 years</t>
  </si>
  <si>
    <t>&gt;12 years</t>
  </si>
  <si>
    <t>Elementary</t>
  </si>
  <si>
    <t>Junior High</t>
  </si>
  <si>
    <t>Senior High</t>
  </si>
  <si>
    <t>Diploma (3Y)</t>
  </si>
  <si>
    <t>Degree</t>
  </si>
  <si>
    <t>MS/PhD</t>
  </si>
  <si>
    <t>Permanent</t>
  </si>
  <si>
    <t>Contract</t>
  </si>
  <si>
    <t>Casual</t>
  </si>
  <si>
    <t>Daily</t>
  </si>
  <si>
    <t>Diploma</t>
  </si>
  <si>
    <t>Motorcycle</t>
  </si>
  <si>
    <t>Car</t>
  </si>
  <si>
    <t>Public Transport</t>
  </si>
  <si>
    <t>Motorcycle Taxi</t>
  </si>
  <si>
    <t>Car Pool</t>
  </si>
  <si>
    <t>Walk</t>
  </si>
  <si>
    <t>OHS Officer</t>
  </si>
  <si>
    <t>QA/QC Officer</t>
  </si>
  <si>
    <t>Site Management</t>
  </si>
  <si>
    <t>Finance</t>
  </si>
  <si>
    <t>Survey Assistant</t>
  </si>
  <si>
    <t>Draftsman</t>
  </si>
  <si>
    <t>Commercial Head</t>
  </si>
  <si>
    <t>Client</t>
  </si>
  <si>
    <t>Technical Staff</t>
  </si>
  <si>
    <t>Administration Staff</t>
  </si>
  <si>
    <t>Paramedic</t>
  </si>
  <si>
    <t>Quantity Surveyor</t>
  </si>
  <si>
    <t>Laboratory Technician</t>
  </si>
  <si>
    <t>Office Assistant</t>
  </si>
  <si>
    <t>Foreman</t>
  </si>
  <si>
    <t>Housekeeping</t>
  </si>
  <si>
    <t>Mandor</t>
  </si>
  <si>
    <t>Wages &lt;5 m</t>
  </si>
  <si>
    <t>Wages 5-10 m</t>
  </si>
  <si>
    <t>Wages 10-20 m</t>
  </si>
  <si>
    <t>Allow &lt;5 m</t>
  </si>
  <si>
    <t>Allow 5-10 m</t>
  </si>
  <si>
    <t>Allow 10-20 m</t>
  </si>
  <si>
    <t>Annual Bonus</t>
  </si>
  <si>
    <t>Food</t>
  </si>
  <si>
    <t>Feast Day</t>
  </si>
  <si>
    <t>Family</t>
  </si>
  <si>
    <t>Incentive</t>
  </si>
  <si>
    <t>Others</t>
  </si>
  <si>
    <t>None</t>
  </si>
  <si>
    <t>Basic Wage Cut</t>
  </si>
  <si>
    <t>Allowance Cut</t>
  </si>
  <si>
    <t>Number</t>
  </si>
  <si>
    <t>More than</t>
  </si>
  <si>
    <t>one allowance</t>
  </si>
  <si>
    <t>Financial</t>
  </si>
  <si>
    <t>Wage Decline</t>
  </si>
  <si>
    <t>No change</t>
  </si>
  <si>
    <t>Allow Decline</t>
  </si>
  <si>
    <t>Supplementary Income</t>
  </si>
  <si>
    <t>&lt;5 m</t>
  </si>
  <si>
    <t>5-10 m</t>
  </si>
  <si>
    <t>10-20 m</t>
  </si>
  <si>
    <t>20-35 m</t>
  </si>
  <si>
    <t>35-50 m</t>
  </si>
  <si>
    <t>&gt;50 m</t>
  </si>
  <si>
    <t>Other reimbursements</t>
  </si>
  <si>
    <t>WFH operations</t>
  </si>
  <si>
    <t>Misc</t>
  </si>
  <si>
    <t>Lumped into others</t>
  </si>
  <si>
    <t>Non-monetary benefits</t>
  </si>
  <si>
    <t>Accommodation</t>
  </si>
  <si>
    <t>Insurance BPJS</t>
  </si>
  <si>
    <t>minimum wage in DKI Jakarta = 4,416,186</t>
  </si>
  <si>
    <t>Social restrictions (PSBB)</t>
  </si>
  <si>
    <t>Health protocols</t>
  </si>
  <si>
    <t>PPE: Masks</t>
  </si>
  <si>
    <t>Hand sanitizer</t>
  </si>
  <si>
    <t>Gloves</t>
  </si>
  <si>
    <t>Face shield</t>
  </si>
  <si>
    <t>Protective wear</t>
  </si>
  <si>
    <t>Facilities: hand wash</t>
  </si>
  <si>
    <t>Shields in meal areas</t>
  </si>
  <si>
    <t>Scheduled sanitising</t>
  </si>
  <si>
    <t>Rest areas</t>
  </si>
  <si>
    <t>Clinic</t>
  </si>
  <si>
    <t>Shields in work areas</t>
  </si>
  <si>
    <t>Screening: Temperature checks</t>
  </si>
  <si>
    <t>Quarantine</t>
  </si>
  <si>
    <t>Enforcement of mask wearing</t>
  </si>
  <si>
    <t>Ministry of Health forms</t>
  </si>
  <si>
    <t>Rapid tests</t>
  </si>
  <si>
    <t>PCR swab tests</t>
  </si>
  <si>
    <t>No screening</t>
  </si>
  <si>
    <t>5b</t>
  </si>
  <si>
    <t>5c</t>
  </si>
  <si>
    <t>5d</t>
  </si>
  <si>
    <t>5e</t>
  </si>
  <si>
    <t>5f</t>
  </si>
  <si>
    <t>5g</t>
  </si>
  <si>
    <t>Schedule: WFO and WFH</t>
  </si>
  <si>
    <t>Limit on overtime</t>
  </si>
  <si>
    <t>No modification</t>
  </si>
  <si>
    <t>Movement: Control entry/exit</t>
  </si>
  <si>
    <t>Social distancing</t>
  </si>
  <si>
    <t>No movement control</t>
  </si>
  <si>
    <t>Minimising contact: material isolated</t>
  </si>
  <si>
    <t>Equipment sterilised</t>
  </si>
  <si>
    <t>Non-contact deliveries</t>
  </si>
  <si>
    <t>No action to minimise contact</t>
  </si>
  <si>
    <t>Health Actions</t>
  </si>
  <si>
    <t>B</t>
  </si>
  <si>
    <t>I</t>
  </si>
  <si>
    <t>Male</t>
  </si>
  <si>
    <t>Female</t>
  </si>
  <si>
    <t>Age: 15-19</t>
  </si>
  <si>
    <t>&lt;15 mins</t>
  </si>
  <si>
    <t>15-30 mins</t>
  </si>
  <si>
    <t>30-60 mins</t>
  </si>
  <si>
    <t>&gt;60 mins</t>
  </si>
  <si>
    <t>4-8 km</t>
  </si>
  <si>
    <t>8-12 km</t>
  </si>
  <si>
    <t>&gt;12 km</t>
  </si>
  <si>
    <t>Drivers</t>
  </si>
  <si>
    <t>Not specified</t>
  </si>
  <si>
    <t>Louvin Apartments</t>
  </si>
  <si>
    <t>1-10 b</t>
  </si>
  <si>
    <t>0.5-1 b</t>
  </si>
  <si>
    <t>&lt;0.5 b</t>
  </si>
  <si>
    <t>10-200 b</t>
  </si>
  <si>
    <t>200-500 b</t>
  </si>
  <si>
    <t>500-1000 b</t>
  </si>
  <si>
    <t>&gt;1 t</t>
  </si>
  <si>
    <t>High rise (office, mall, apartment)</t>
  </si>
  <si>
    <t>Infrastructure (Road, Bridge, Dam, Airport, Port)</t>
  </si>
  <si>
    <t>High speed rail</t>
  </si>
  <si>
    <t>Soil investigation</t>
  </si>
  <si>
    <t>Housing</t>
  </si>
  <si>
    <t>No data</t>
  </si>
  <si>
    <t>6a</t>
  </si>
  <si>
    <t>5h</t>
  </si>
  <si>
    <t>6b</t>
  </si>
  <si>
    <t>6c</t>
  </si>
  <si>
    <t>6d</t>
  </si>
  <si>
    <t>Permission to travel</t>
  </si>
  <si>
    <t>Masks for all passengers</t>
  </si>
  <si>
    <t>Restricted access times</t>
  </si>
  <si>
    <t>Reduced no of passengers</t>
  </si>
  <si>
    <t>Distancing of passengers</t>
  </si>
  <si>
    <t>Avoid public transport</t>
  </si>
  <si>
    <t>No physical contact</t>
  </si>
  <si>
    <t>Reimbursement for rapid test</t>
  </si>
  <si>
    <t>Restricted travel outside of province</t>
  </si>
  <si>
    <t>Increased public transport travel costs</t>
  </si>
  <si>
    <t>Mandatory masks</t>
  </si>
  <si>
    <t>Restricted travel timss</t>
  </si>
  <si>
    <t>Transport operators not aware of protocol</t>
  </si>
  <si>
    <t>Lack of social distancing</t>
  </si>
  <si>
    <t>Insufficient socialisation of information</t>
  </si>
  <si>
    <t>Cost of addiding rooms</t>
  </si>
  <si>
    <t>More than one person in a room</t>
  </si>
  <si>
    <t>Culture of socialising in the mess</t>
  </si>
  <si>
    <t>Social distanc</t>
  </si>
  <si>
    <t>Inter-district tr</t>
  </si>
  <si>
    <t>Challenges</t>
  </si>
  <si>
    <t>accomm</t>
  </si>
  <si>
    <t>Job loss in Family</t>
  </si>
  <si>
    <t>No</t>
  </si>
  <si>
    <t>Change in spending pattern</t>
  </si>
  <si>
    <t>Work hours</t>
  </si>
  <si>
    <t>Overtime hours</t>
  </si>
  <si>
    <t>Work Hours</t>
  </si>
  <si>
    <t>Overtime Hours</t>
  </si>
  <si>
    <t>Supervisors</t>
  </si>
  <si>
    <t>Operators</t>
  </si>
  <si>
    <t>Trainee</t>
  </si>
  <si>
    <t>Skilled worker</t>
  </si>
  <si>
    <t>Daily Worker</t>
  </si>
  <si>
    <t>https://www.bps.go.id/statictable/2009/04/16/970/penduduk-15-tahun-ke-atas-yang-bekerja-menurut-lapangan-pekerjaan-utama-1986---2021.html</t>
  </si>
  <si>
    <t>Source:</t>
  </si>
  <si>
    <t>o.</t>
  </si>
  <si>
    <t>Lapangan Pekerjaan Utama</t>
  </si>
  <si>
    <t>A</t>
  </si>
  <si>
    <t>Pertanian, Kehutanan dan Perikanan</t>
  </si>
  <si>
    <t>Pertambangan dan Penggalian</t>
  </si>
  <si>
    <t>C</t>
  </si>
  <si>
    <t>Industri Pengolahan</t>
  </si>
  <si>
    <t>D</t>
  </si>
  <si>
    <t>Pengadaan Listrik, Gas, Uap/Air Panas dan Udara Dingin</t>
  </si>
  <si>
    <t>E</t>
  </si>
  <si>
    <t>Pengadaan Air, Pengelolaan Sampah dan Daur Ulang, Pembuangan dan Pembersihan Limbah dan Sampah</t>
  </si>
  <si>
    <t>F</t>
  </si>
  <si>
    <t>G</t>
  </si>
  <si>
    <t>Perdagangan Besar Dan Eceran; Reparasi dan Perawatan Mobil dan Sepeda Motor</t>
  </si>
  <si>
    <t>H</t>
  </si>
  <si>
    <t>Transportasi dan Pergudangan</t>
  </si>
  <si>
    <t>Penyediaan Akomodasi dan Penyediaan Makan Minum</t>
  </si>
  <si>
    <t>J</t>
  </si>
  <si>
    <t>Informasi dan Komunikasi</t>
  </si>
  <si>
    <t>K</t>
  </si>
  <si>
    <t>Jasa Keuangan dan Asuransi</t>
  </si>
  <si>
    <t>L</t>
  </si>
  <si>
    <t>Real Estat</t>
  </si>
  <si>
    <t>MN</t>
  </si>
  <si>
    <t>Jasa Perusahaan</t>
  </si>
  <si>
    <t>O</t>
  </si>
  <si>
    <t>Administrasi Pemerintahan, Pertahanan dan Jaminan Sosial Wajib</t>
  </si>
  <si>
    <t>P</t>
  </si>
  <si>
    <t>Jasa Pendidikan</t>
  </si>
  <si>
    <t>Q</t>
  </si>
  <si>
    <t>Jasa Kesehatan dan Kegiatan Sosial</t>
  </si>
  <si>
    <t>RSTU</t>
  </si>
  <si>
    <t>Jasa Lainnya</t>
  </si>
  <si>
    <t>204,2</t>
  </si>
  <si>
    <t>223,58</t>
  </si>
  <si>
    <t>343,83</t>
  </si>
  <si>
    <t>184,93</t>
  </si>
  <si>
    <t>202,91</t>
  </si>
  <si>
    <t>418,51</t>
  </si>
  <si>
    <t>561,86</t>
  </si>
  <si>
    <t>608,62</t>
  </si>
  <si>
    <t>541,36</t>
  </si>
  <si>
    <t>819,21</t>
  </si>
  <si>
    <t>176,81</t>
  </si>
  <si>
    <t>y-o-y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</si>
</sst>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m/d/yyyy\ h:mm:ss"/>
  </numFmts>
  <fonts count="8" x14ac:knownFonts="1">
    <font>
      <sz val="10"/>
      <color rgb="FF000000"/>
      <name val="Arial"/>
    </font>
    <font>
      <sz val="10"/>
      <color theme="1"/>
      <name val="Arial"/>
      <family val="2"/>
    </font>
    <font>
      <sz val="10"/>
      <name val="Arial"/>
      <family val="2"/>
    </font>
    <font>
      <sz val="10"/>
      <color theme="1"/>
      <name val="Arial"/>
      <family val="2"/>
    </font>
    <font>
      <sz val="10"/>
      <color rgb="FF000000"/>
      <name val="Arial"/>
      <family val="2"/>
    </font>
    <font>
      <b/>
      <sz val="10"/>
      <color rgb="FF000000"/>
      <name val="Arial"/>
      <family val="2"/>
    </font>
    <font>
      <b/>
      <sz val="10"/>
      <color rgb="FF000000"/>
      <name val="Arial"/>
      <family val="2"/>
    </font>
    <font>
      <b/>
      <sz val="10"/>
      <color theme="1"/>
      <name val="Arial"/>
      <family val="2"/>
    </font>
  </fonts>
  <fills count="15">
    <fill>
      <patternFill patternType="none"/>
    </fill>
    <fill>
      <patternFill patternType="gray125"/>
    </fill>
    <fill>
      <patternFill patternType="solid">
        <fgColor rgb="FFFFFF00"/>
        <bgColor rgb="FFFFFF00"/>
      </patternFill>
    </fill>
    <fill>
      <patternFill patternType="solid">
        <fgColor rgb="FFFFFF00"/>
        <bgColor indexed="64"/>
      </patternFill>
    </fill>
    <fill>
      <patternFill patternType="solid">
        <fgColor theme="4" tint="0.59999389629810485"/>
        <bgColor indexed="64"/>
      </patternFill>
    </fill>
    <fill>
      <patternFill patternType="solid">
        <fgColor theme="7" tint="0.59999389629810485"/>
        <bgColor indexed="64"/>
      </patternFill>
    </fill>
    <fill>
      <patternFill patternType="solid">
        <fgColor theme="8" tint="0.59999389629810485"/>
        <bgColor indexed="64"/>
      </patternFill>
    </fill>
    <fill>
      <patternFill patternType="solid">
        <fgColor theme="6" tint="0.39997558519241921"/>
        <bgColor indexed="64"/>
      </patternFill>
    </fill>
    <fill>
      <patternFill patternType="solid">
        <fgColor theme="2" tint="-0.14999847407452621"/>
        <bgColor indexed="64"/>
      </patternFill>
    </fill>
    <fill>
      <patternFill patternType="solid">
        <fgColor theme="5" tint="0.39997558519241921"/>
        <bgColor indexed="64"/>
      </patternFill>
    </fill>
    <fill>
      <patternFill patternType="solid">
        <fgColor theme="7" tint="0.79998168889431442"/>
        <bgColor indexed="64"/>
      </patternFill>
    </fill>
    <fill>
      <patternFill patternType="solid">
        <fgColor rgb="FF92D050"/>
        <bgColor indexed="64"/>
      </patternFill>
    </fill>
    <fill>
      <patternFill patternType="solid">
        <fgColor theme="9" tint="0.39997558519241921"/>
        <bgColor indexed="64"/>
      </patternFill>
    </fill>
    <fill>
      <patternFill patternType="solid">
        <fgColor theme="9" tint="0.79998168889431442"/>
        <bgColor indexed="64"/>
      </patternFill>
    </fill>
    <fill>
      <patternFill patternType="solid">
        <fgColor theme="9" tint="0.59999389629810485"/>
        <bgColor indexed="64"/>
      </patternFill>
    </fill>
  </fills>
  <borders count="1">
    <border>
      <left/>
      <right/>
      <top/>
      <bottom/>
      <diagonal/>
    </border>
  </borders>
  <cellStyleXfs count="2">
    <xf numFmtId="0" fontId="0" fillId="0" borderId="0"/>
    <xf numFmtId="9" fontId="4" fillId="0" borderId="0" applyFont="0" applyFill="0" applyBorder="0" applyAlignment="0" applyProtection="0"/>
  </cellStyleXfs>
  <cellXfs count="94">
    <xf numFmtId="0" fontId="0" fillId="0" borderId="0" xfId="0" applyFont="1" applyAlignment="1"/>
    <xf numFmtId="0" fontId="1" fillId="0" borderId="0" xfId="0" applyFont="1"/>
    <xf numFmtId="0" fontId="1" fillId="0" borderId="0" xfId="0" applyFont="1" applyAlignment="1"/>
    <xf numFmtId="0" fontId="2" fillId="2" borderId="0" xfId="0" applyFont="1" applyFill="1" applyAlignment="1"/>
    <xf numFmtId="0" fontId="1" fillId="3" borderId="0" xfId="0" applyFont="1" applyFill="1" applyAlignment="1"/>
    <xf numFmtId="0" fontId="0" fillId="0" borderId="0" xfId="0" applyAlignment="1"/>
    <xf numFmtId="0" fontId="3" fillId="0" borderId="0" xfId="0" applyFont="1" applyAlignment="1"/>
    <xf numFmtId="0" fontId="3" fillId="2" borderId="0" xfId="0" applyFont="1" applyFill="1" applyAlignment="1"/>
    <xf numFmtId="0" fontId="3" fillId="0" borderId="0" xfId="0" applyFont="1" applyFill="1" applyAlignment="1"/>
    <xf numFmtId="0" fontId="4" fillId="0" borderId="0" xfId="0" applyFont="1" applyAlignment="1"/>
    <xf numFmtId="10" fontId="0" fillId="0" borderId="0" xfId="1" applyNumberFormat="1" applyFont="1" applyAlignment="1"/>
    <xf numFmtId="0" fontId="0" fillId="0" borderId="0" xfId="0" applyFont="1" applyAlignment="1">
      <alignment wrapText="1"/>
    </xf>
    <xf numFmtId="14" fontId="1" fillId="3" borderId="0" xfId="0" applyNumberFormat="1" applyFont="1" applyFill="1"/>
    <xf numFmtId="0" fontId="1" fillId="3" borderId="0" xfId="0" applyFont="1" applyFill="1"/>
    <xf numFmtId="0" fontId="0" fillId="0" borderId="0" xfId="0"/>
    <xf numFmtId="14" fontId="1" fillId="0" borderId="0" xfId="0" applyNumberFormat="1" applyFont="1"/>
    <xf numFmtId="0" fontId="0" fillId="3" borderId="0" xfId="0" applyFill="1"/>
    <xf numFmtId="0" fontId="2" fillId="2" borderId="0" xfId="0" applyFont="1" applyFill="1"/>
    <xf numFmtId="14" fontId="2" fillId="2" borderId="0" xfId="0" applyNumberFormat="1" applyFont="1" applyFill="1"/>
    <xf numFmtId="0" fontId="2" fillId="0" borderId="0" xfId="0" applyFont="1"/>
    <xf numFmtId="0" fontId="1" fillId="2" borderId="0" xfId="0" applyFont="1" applyFill="1"/>
    <xf numFmtId="0" fontId="1" fillId="0" borderId="0" xfId="0" applyFont="1" applyAlignment="1">
      <alignment wrapText="1"/>
    </xf>
    <xf numFmtId="14" fontId="1" fillId="0" borderId="0" xfId="0" applyNumberFormat="1" applyFont="1" applyAlignment="1">
      <alignment wrapText="1"/>
    </xf>
    <xf numFmtId="0" fontId="0" fillId="4" borderId="0" xfId="0" applyFont="1" applyFill="1" applyAlignment="1"/>
    <xf numFmtId="0" fontId="0" fillId="5" borderId="0" xfId="0" applyFont="1" applyFill="1" applyAlignment="1"/>
    <xf numFmtId="0" fontId="0" fillId="6" borderId="0" xfId="0" applyFont="1" applyFill="1" applyAlignment="1"/>
    <xf numFmtId="0" fontId="0" fillId="7" borderId="0" xfId="0" applyFont="1" applyFill="1" applyAlignment="1"/>
    <xf numFmtId="0" fontId="0" fillId="8" borderId="0" xfId="0" applyFont="1" applyFill="1" applyAlignment="1"/>
    <xf numFmtId="0" fontId="0" fillId="9" borderId="0" xfId="0" applyFont="1" applyFill="1" applyAlignment="1"/>
    <xf numFmtId="164" fontId="1" fillId="0" borderId="0" xfId="0" applyNumberFormat="1" applyFont="1" applyAlignment="1">
      <alignment horizontal="left"/>
    </xf>
    <xf numFmtId="164" fontId="1" fillId="3" borderId="0" xfId="0" applyNumberFormat="1" applyFont="1" applyFill="1" applyAlignment="1">
      <alignment horizontal="left"/>
    </xf>
    <xf numFmtId="164" fontId="2" fillId="2" borderId="0" xfId="0" applyNumberFormat="1" applyFont="1" applyFill="1" applyAlignment="1">
      <alignment horizontal="left"/>
    </xf>
    <xf numFmtId="0" fontId="5" fillId="0" borderId="0" xfId="0" applyFont="1" applyAlignment="1"/>
    <xf numFmtId="9" fontId="0" fillId="0" borderId="0" xfId="1" applyFont="1" applyAlignment="1"/>
    <xf numFmtId="0" fontId="0" fillId="3" borderId="0" xfId="0" applyFont="1" applyFill="1" applyAlignment="1"/>
    <xf numFmtId="0" fontId="4" fillId="3" borderId="0" xfId="0" applyFont="1" applyFill="1" applyAlignment="1"/>
    <xf numFmtId="0" fontId="1" fillId="0" borderId="0" xfId="0" applyFont="1" applyFill="1"/>
    <xf numFmtId="0" fontId="0" fillId="0" borderId="0" xfId="0" applyFont="1" applyFill="1" applyAlignment="1"/>
    <xf numFmtId="0" fontId="0" fillId="10" borderId="0" xfId="0" applyFont="1" applyFill="1" applyAlignment="1"/>
    <xf numFmtId="0" fontId="5" fillId="0" borderId="0" xfId="0" applyFont="1" applyFill="1" applyAlignment="1"/>
    <xf numFmtId="9" fontId="0" fillId="0" borderId="0" xfId="1" applyFont="1" applyFill="1" applyAlignment="1">
      <alignment horizontal="left"/>
    </xf>
    <xf numFmtId="0" fontId="0" fillId="11" borderId="0" xfId="0" applyFont="1" applyFill="1" applyAlignment="1"/>
    <xf numFmtId="0" fontId="2" fillId="0" borderId="0" xfId="0" applyFont="1" applyFill="1"/>
    <xf numFmtId="0" fontId="1" fillId="0" borderId="0" xfId="0" applyFont="1" applyAlignment="1">
      <alignment horizontal="right"/>
    </xf>
    <xf numFmtId="9" fontId="0" fillId="0" borderId="0" xfId="1" applyFont="1" applyAlignment="1">
      <alignment horizontal="left"/>
    </xf>
    <xf numFmtId="0" fontId="4" fillId="0" borderId="0" xfId="0" applyFont="1" applyAlignment="1">
      <alignment horizontal="right"/>
    </xf>
    <xf numFmtId="9" fontId="1" fillId="0" borderId="0" xfId="1" applyFont="1" applyAlignment="1">
      <alignment horizontal="right"/>
    </xf>
    <xf numFmtId="0" fontId="0" fillId="12" borderId="0" xfId="0" applyFont="1" applyFill="1" applyAlignment="1"/>
    <xf numFmtId="0" fontId="4" fillId="12" borderId="0" xfId="0" applyFont="1" applyFill="1" applyAlignment="1"/>
    <xf numFmtId="0" fontId="4" fillId="13" borderId="0" xfId="0" applyFont="1" applyFill="1" applyAlignment="1"/>
    <xf numFmtId="0" fontId="0" fillId="13" borderId="0" xfId="0" applyFont="1" applyFill="1" applyAlignment="1"/>
    <xf numFmtId="0" fontId="1" fillId="13" borderId="0" xfId="0" applyFont="1" applyFill="1"/>
    <xf numFmtId="0" fontId="1" fillId="6" borderId="0" xfId="0" applyFont="1" applyFill="1"/>
    <xf numFmtId="9" fontId="0" fillId="0" borderId="0" xfId="0" applyNumberFormat="1" applyFont="1" applyAlignment="1"/>
    <xf numFmtId="9" fontId="0" fillId="13" borderId="0" xfId="1" applyFont="1" applyFill="1" applyAlignment="1"/>
    <xf numFmtId="9" fontId="1" fillId="0" borderId="0" xfId="1" applyFont="1"/>
    <xf numFmtId="0" fontId="0" fillId="0" borderId="0" xfId="1" applyNumberFormat="1" applyFont="1" applyAlignment="1"/>
    <xf numFmtId="0" fontId="5" fillId="7" borderId="0" xfId="0" applyFont="1" applyFill="1" applyAlignment="1"/>
    <xf numFmtId="9" fontId="5" fillId="0" borderId="0" xfId="1" applyFont="1" applyAlignment="1"/>
    <xf numFmtId="0" fontId="4" fillId="0" borderId="0" xfId="0" applyFont="1" applyAlignment="1">
      <alignment horizontal="center"/>
    </xf>
    <xf numFmtId="0" fontId="0" fillId="0" borderId="0" xfId="0" applyFont="1" applyAlignment="1">
      <alignment horizontal="center"/>
    </xf>
    <xf numFmtId="0" fontId="5" fillId="0" borderId="0" xfId="0" applyFont="1" applyAlignment="1">
      <alignment horizontal="right"/>
    </xf>
    <xf numFmtId="2" fontId="0" fillId="0" borderId="0" xfId="0" applyNumberFormat="1" applyFont="1" applyAlignment="1"/>
    <xf numFmtId="9" fontId="0" fillId="0" borderId="0" xfId="1" applyFont="1" applyFill="1" applyAlignment="1"/>
    <xf numFmtId="0" fontId="5" fillId="14" borderId="0" xfId="0" applyFont="1" applyFill="1" applyAlignment="1"/>
    <xf numFmtId="0" fontId="0" fillId="14" borderId="0" xfId="0" applyFont="1" applyFill="1" applyAlignment="1"/>
    <xf numFmtId="0" fontId="1" fillId="14" borderId="0" xfId="0" applyFont="1" applyFill="1"/>
    <xf numFmtId="0" fontId="1" fillId="14" borderId="0" xfId="0" applyFont="1" applyFill="1" applyAlignment="1"/>
    <xf numFmtId="0" fontId="4" fillId="14" borderId="0" xfId="0" applyFont="1" applyFill="1" applyAlignment="1"/>
    <xf numFmtId="0" fontId="6" fillId="14" borderId="0" xfId="0" applyFont="1" applyFill="1" applyAlignment="1"/>
    <xf numFmtId="0" fontId="4" fillId="5" borderId="0" xfId="0" applyFont="1" applyFill="1" applyAlignment="1"/>
    <xf numFmtId="0" fontId="1" fillId="5" borderId="0" xfId="0" applyFont="1" applyFill="1" applyAlignment="1"/>
    <xf numFmtId="0" fontId="5" fillId="5" borderId="0" xfId="0" applyFont="1" applyFill="1" applyAlignment="1"/>
    <xf numFmtId="0" fontId="4" fillId="0" borderId="0" xfId="0" applyFont="1" applyFill="1" applyAlignment="1"/>
    <xf numFmtId="1" fontId="1" fillId="0" borderId="0" xfId="0" applyNumberFormat="1" applyFont="1"/>
    <xf numFmtId="1" fontId="0" fillId="0" borderId="0" xfId="1" applyNumberFormat="1" applyFont="1" applyAlignment="1"/>
    <xf numFmtId="1" fontId="1" fillId="0" borderId="0" xfId="0" applyNumberFormat="1" applyFont="1" applyFill="1"/>
    <xf numFmtId="1" fontId="0" fillId="0" borderId="0" xfId="0" applyNumberFormat="1" applyFont="1" applyAlignment="1"/>
    <xf numFmtId="0" fontId="7" fillId="0" borderId="0" xfId="0" applyFont="1"/>
    <xf numFmtId="9" fontId="0" fillId="0" borderId="0" xfId="1" applyFont="1" applyAlignment="1">
      <alignment horizontal="center"/>
    </xf>
    <xf numFmtId="9" fontId="0" fillId="0" borderId="0" xfId="1" applyFont="1" applyFill="1" applyAlignment="1">
      <alignment horizontal="center"/>
    </xf>
    <xf numFmtId="0" fontId="1" fillId="5" borderId="0" xfId="0" applyFont="1" applyFill="1"/>
    <xf numFmtId="0" fontId="4" fillId="5" borderId="0" xfId="0" applyFont="1" applyFill="1" applyAlignment="1">
      <alignment horizontal="center"/>
    </xf>
    <xf numFmtId="0" fontId="4" fillId="0" borderId="0" xfId="0" applyFont="1" applyFill="1" applyAlignment="1">
      <alignment horizontal="center"/>
    </xf>
    <xf numFmtId="0" fontId="0" fillId="0" borderId="0" xfId="1" applyNumberFormat="1" applyFont="1" applyFill="1" applyAlignment="1"/>
    <xf numFmtId="0" fontId="0" fillId="0" borderId="0" xfId="0" applyNumberFormat="1" applyFont="1" applyFill="1" applyAlignment="1"/>
    <xf numFmtId="9" fontId="4" fillId="0" borderId="0" xfId="1" applyFont="1" applyAlignment="1">
      <alignment horizontal="center"/>
    </xf>
    <xf numFmtId="9" fontId="0" fillId="3" borderId="0" xfId="1" applyFont="1" applyFill="1" applyAlignment="1">
      <alignment horizontal="center"/>
    </xf>
    <xf numFmtId="0" fontId="1" fillId="0" borderId="0" xfId="0" quotePrefix="1" applyFont="1"/>
    <xf numFmtId="0" fontId="0" fillId="0" borderId="0" xfId="0" applyFont="1" applyAlignment="1">
      <alignment horizontal="right"/>
    </xf>
    <xf numFmtId="9" fontId="0" fillId="0" borderId="0" xfId="0" applyNumberFormat="1" applyFont="1" applyFill="1" applyAlignment="1">
      <alignment horizontal="center"/>
    </xf>
    <xf numFmtId="3" fontId="0" fillId="0" borderId="0" xfId="0" applyNumberFormat="1" applyFont="1" applyAlignment="1"/>
    <xf numFmtId="3" fontId="0" fillId="3" borderId="0" xfId="0" applyNumberFormat="1" applyFont="1" applyFill="1" applyAlignment="1"/>
    <xf numFmtId="17" fontId="0" fillId="0" borderId="0" xfId="0" applyNumberFormat="1" applyFont="1" applyAlignment="1"/>
  </cellXfs>
  <cellStyles count="2">
    <cellStyle name="Normal" xfId="0" builtinId="0"/>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eetMetadata" Target="metadata.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calcChain" Target="calcChain.xml"/></Relationships>
</file>

<file path=xl/charts/_rels/chart2.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cap="none" spc="20" baseline="0">
                <a:solidFill>
                  <a:schemeClr val="tx1">
                    <a:lumMod val="50000"/>
                    <a:lumOff val="50000"/>
                  </a:schemeClr>
                </a:solidFill>
                <a:latin typeface="+mn-lt"/>
                <a:ea typeface="+mn-ea"/>
                <a:cs typeface="+mn-cs"/>
              </a:defRPr>
            </a:pPr>
            <a:r>
              <a:rPr lang="en-ID"/>
              <a:t>Asal Daerah Pekerja</a:t>
            </a:r>
          </a:p>
        </c:rich>
      </c:tx>
      <c:overlay val="0"/>
      <c:spPr>
        <a:noFill/>
        <a:ln>
          <a:noFill/>
        </a:ln>
        <a:effectLst/>
      </c:spPr>
    </c:title>
    <c:autoTitleDeleted val="0"/>
    <c:plotArea>
      <c:layout/>
      <c:barChart>
        <c:barDir val="bar"/>
        <c:grouping val="clustered"/>
        <c:varyColors val="0"/>
        <c:ser>
          <c:idx val="0"/>
          <c:order val="0"/>
          <c:tx>
            <c:v>Asal Daerah Pekerja</c:v>
          </c:tx>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'Asal Daerah Pekerja'!$B$263:$B$331</c:f>
              <c:strCache>
                <c:ptCount val="69"/>
                <c:pt idx="0">
                  <c:v>Wonogiri</c:v>
                </c:pt>
                <c:pt idx="1">
                  <c:v>Tulungagung</c:v>
                </c:pt>
                <c:pt idx="2">
                  <c:v>Tebing Tinggi</c:v>
                </c:pt>
                <c:pt idx="3">
                  <c:v>Tangerang</c:v>
                </c:pt>
                <c:pt idx="4">
                  <c:v>Tanag Datar</c:v>
                </c:pt>
                <c:pt idx="5">
                  <c:v>Surabaya</c:v>
                </c:pt>
                <c:pt idx="6">
                  <c:v>Sumedang</c:v>
                </c:pt>
                <c:pt idx="7">
                  <c:v>Sukabumi</c:v>
                </c:pt>
                <c:pt idx="8">
                  <c:v>Subang</c:v>
                </c:pt>
                <c:pt idx="9">
                  <c:v>Stabat</c:v>
                </c:pt>
                <c:pt idx="10">
                  <c:v>Sragen</c:v>
                </c:pt>
                <c:pt idx="11">
                  <c:v>Solo</c:v>
                </c:pt>
                <c:pt idx="12">
                  <c:v>Sidoarjo</c:v>
                </c:pt>
                <c:pt idx="13">
                  <c:v>Serang</c:v>
                </c:pt>
                <c:pt idx="14">
                  <c:v>Semarang</c:v>
                </c:pt>
                <c:pt idx="15">
                  <c:v>Ruteng</c:v>
                </c:pt>
                <c:pt idx="16">
                  <c:v>Purwokerto</c:v>
                </c:pt>
                <c:pt idx="17">
                  <c:v>Purwodadi</c:v>
                </c:pt>
                <c:pt idx="18">
                  <c:v>Purwakarta</c:v>
                </c:pt>
                <c:pt idx="19">
                  <c:v>Ponorogo</c:v>
                </c:pt>
                <c:pt idx="20">
                  <c:v>Pematang Siantar</c:v>
                </c:pt>
                <c:pt idx="21">
                  <c:v>Pemalang</c:v>
                </c:pt>
                <c:pt idx="22">
                  <c:v>Pekalogan</c:v>
                </c:pt>
                <c:pt idx="23">
                  <c:v>Pati</c:v>
                </c:pt>
                <c:pt idx="24">
                  <c:v>Palembang</c:v>
                </c:pt>
                <c:pt idx="25">
                  <c:v>Padang</c:v>
                </c:pt>
                <c:pt idx="26">
                  <c:v>Pacet</c:v>
                </c:pt>
                <c:pt idx="27">
                  <c:v>Pabuaran</c:v>
                </c:pt>
                <c:pt idx="28">
                  <c:v>Ngawi</c:v>
                </c:pt>
                <c:pt idx="29">
                  <c:v>Nganjuk</c:v>
                </c:pt>
                <c:pt idx="30">
                  <c:v>Mojokerto</c:v>
                </c:pt>
                <c:pt idx="31">
                  <c:v>Medan</c:v>
                </c:pt>
                <c:pt idx="32">
                  <c:v>Manado</c:v>
                </c:pt>
                <c:pt idx="33">
                  <c:v>Malang</c:v>
                </c:pt>
                <c:pt idx="34">
                  <c:v>Makassar</c:v>
                </c:pt>
                <c:pt idx="35">
                  <c:v>Majalengka</c:v>
                </c:pt>
                <c:pt idx="36">
                  <c:v>Madiun</c:v>
                </c:pt>
                <c:pt idx="37">
                  <c:v>Lebak Banten</c:v>
                </c:pt>
                <c:pt idx="38">
                  <c:v>Kuningan </c:v>
                </c:pt>
                <c:pt idx="39">
                  <c:v>Kulon Progo</c:v>
                </c:pt>
                <c:pt idx="40">
                  <c:v>Kudus</c:v>
                </c:pt>
                <c:pt idx="41">
                  <c:v>Klaten</c:v>
                </c:pt>
                <c:pt idx="42">
                  <c:v>Kebumen </c:v>
                </c:pt>
                <c:pt idx="43">
                  <c:v>Karawang</c:v>
                </c:pt>
                <c:pt idx="44">
                  <c:v>Jepara</c:v>
                </c:pt>
                <c:pt idx="45">
                  <c:v>Jawa </c:v>
                </c:pt>
                <c:pt idx="46">
                  <c:v>Jakarta</c:v>
                </c:pt>
                <c:pt idx="47">
                  <c:v>Gunungkidul</c:v>
                </c:pt>
                <c:pt idx="48">
                  <c:v>Grobogan</c:v>
                </c:pt>
                <c:pt idx="49">
                  <c:v>Gresik</c:v>
                </c:pt>
                <c:pt idx="50">
                  <c:v>Depok</c:v>
                </c:pt>
                <c:pt idx="51">
                  <c:v>Cimahi</c:v>
                </c:pt>
                <c:pt idx="52">
                  <c:v>Cililin</c:v>
                </c:pt>
                <c:pt idx="53">
                  <c:v>Cilacap</c:v>
                </c:pt>
                <c:pt idx="54">
                  <c:v>Cikalong</c:v>
                </c:pt>
                <c:pt idx="55">
                  <c:v>Cianjur</c:v>
                </c:pt>
                <c:pt idx="56">
                  <c:v>Ciamis</c:v>
                </c:pt>
                <c:pt idx="57">
                  <c:v>Brebes</c:v>
                </c:pt>
                <c:pt idx="58">
                  <c:v>Boyolali</c:v>
                </c:pt>
                <c:pt idx="59">
                  <c:v>Bogor</c:v>
                </c:pt>
                <c:pt idx="60">
                  <c:v>Blitar</c:v>
                </c:pt>
                <c:pt idx="61">
                  <c:v>Bekasi</c:v>
                </c:pt>
                <c:pt idx="62">
                  <c:v>Batu Kajang</c:v>
                </c:pt>
                <c:pt idx="63">
                  <c:v>Batang </c:v>
                </c:pt>
                <c:pt idx="64">
                  <c:v>Banyumas</c:v>
                </c:pt>
                <c:pt idx="65">
                  <c:v>Bandung Barat</c:v>
                </c:pt>
                <c:pt idx="66">
                  <c:v>Bandung</c:v>
                </c:pt>
                <c:pt idx="67">
                  <c:v>Bandar Lampung</c:v>
                </c:pt>
                <c:pt idx="68">
                  <c:v>Balikpapan</c:v>
                </c:pt>
              </c:strCache>
            </c:strRef>
          </c:cat>
          <c:val>
            <c:numRef>
              <c:f>'Asal Daerah Pekerja'!$D$263:$D$331</c:f>
              <c:numCache>
                <c:formatCode>General</c:formatCode>
                <c:ptCount val="69"/>
                <c:pt idx="0">
                  <c:v>0.78431372549019607</c:v>
                </c:pt>
                <c:pt idx="1">
                  <c:v>0.39215686274509803</c:v>
                </c:pt>
                <c:pt idx="2">
                  <c:v>0.39215686274509803</c:v>
                </c:pt>
                <c:pt idx="3">
                  <c:v>0.78431372549019607</c:v>
                </c:pt>
                <c:pt idx="4">
                  <c:v>0.39215686274509803</c:v>
                </c:pt>
                <c:pt idx="5">
                  <c:v>0.39215686274509803</c:v>
                </c:pt>
                <c:pt idx="6">
                  <c:v>17.647058823529413</c:v>
                </c:pt>
                <c:pt idx="7">
                  <c:v>0.78431372549019607</c:v>
                </c:pt>
                <c:pt idx="8">
                  <c:v>1.5686274509803921</c:v>
                </c:pt>
                <c:pt idx="9">
                  <c:v>0.39215686274509803</c:v>
                </c:pt>
                <c:pt idx="10">
                  <c:v>0.39215686274509803</c:v>
                </c:pt>
                <c:pt idx="11">
                  <c:v>0.78431372549019607</c:v>
                </c:pt>
                <c:pt idx="12">
                  <c:v>0.39215686274509803</c:v>
                </c:pt>
                <c:pt idx="13">
                  <c:v>0.39215686274509803</c:v>
                </c:pt>
                <c:pt idx="14">
                  <c:v>0.39215686274509803</c:v>
                </c:pt>
                <c:pt idx="15">
                  <c:v>0.39215686274509803</c:v>
                </c:pt>
                <c:pt idx="16">
                  <c:v>0.39215686274509803</c:v>
                </c:pt>
                <c:pt idx="17">
                  <c:v>0.39215686274509803</c:v>
                </c:pt>
                <c:pt idx="18">
                  <c:v>0.39215686274509803</c:v>
                </c:pt>
                <c:pt idx="19">
                  <c:v>1.9607843137254901</c:v>
                </c:pt>
                <c:pt idx="20">
                  <c:v>0.78431372549019607</c:v>
                </c:pt>
                <c:pt idx="21">
                  <c:v>0.39215686274509803</c:v>
                </c:pt>
                <c:pt idx="22">
                  <c:v>0.39215686274509803</c:v>
                </c:pt>
                <c:pt idx="23">
                  <c:v>0.39215686274509803</c:v>
                </c:pt>
                <c:pt idx="24">
                  <c:v>1.1764705882352942</c:v>
                </c:pt>
                <c:pt idx="25">
                  <c:v>0.39215686274509803</c:v>
                </c:pt>
                <c:pt idx="26">
                  <c:v>0.39215686274509803</c:v>
                </c:pt>
                <c:pt idx="27">
                  <c:v>0.39215686274509803</c:v>
                </c:pt>
                <c:pt idx="28">
                  <c:v>0.78431372549019607</c:v>
                </c:pt>
                <c:pt idx="29">
                  <c:v>0.39215686274509803</c:v>
                </c:pt>
                <c:pt idx="30">
                  <c:v>0.39215686274509803</c:v>
                </c:pt>
                <c:pt idx="31">
                  <c:v>0.39215686274509803</c:v>
                </c:pt>
                <c:pt idx="32">
                  <c:v>0.39215686274509803</c:v>
                </c:pt>
                <c:pt idx="33">
                  <c:v>3.9215686274509802</c:v>
                </c:pt>
                <c:pt idx="34">
                  <c:v>0.39215686274509803</c:v>
                </c:pt>
                <c:pt idx="35">
                  <c:v>2.7450980392156863</c:v>
                </c:pt>
                <c:pt idx="36">
                  <c:v>0.39215686274509803</c:v>
                </c:pt>
                <c:pt idx="37">
                  <c:v>0.39215686274509803</c:v>
                </c:pt>
                <c:pt idx="38">
                  <c:v>1.1764705882352942</c:v>
                </c:pt>
                <c:pt idx="39">
                  <c:v>0.39215686274509803</c:v>
                </c:pt>
                <c:pt idx="40">
                  <c:v>0.39215686274509803</c:v>
                </c:pt>
                <c:pt idx="41">
                  <c:v>0.39215686274509803</c:v>
                </c:pt>
                <c:pt idx="42">
                  <c:v>0.78431372549019607</c:v>
                </c:pt>
                <c:pt idx="43">
                  <c:v>1.1764705882352942</c:v>
                </c:pt>
                <c:pt idx="44">
                  <c:v>0.39215686274509803</c:v>
                </c:pt>
                <c:pt idx="45">
                  <c:v>0.39215686274509803</c:v>
                </c:pt>
                <c:pt idx="46">
                  <c:v>6.666666666666667</c:v>
                </c:pt>
                <c:pt idx="47">
                  <c:v>0.39215686274509803</c:v>
                </c:pt>
                <c:pt idx="48">
                  <c:v>1.1764705882352942</c:v>
                </c:pt>
                <c:pt idx="49">
                  <c:v>0.39215686274509803</c:v>
                </c:pt>
                <c:pt idx="50">
                  <c:v>0.78431372549019607</c:v>
                </c:pt>
                <c:pt idx="51">
                  <c:v>0.39215686274509803</c:v>
                </c:pt>
                <c:pt idx="52">
                  <c:v>0.39215686274509803</c:v>
                </c:pt>
                <c:pt idx="53">
                  <c:v>1.1764705882352942</c:v>
                </c:pt>
                <c:pt idx="54">
                  <c:v>3.1372549019607843</c:v>
                </c:pt>
                <c:pt idx="55">
                  <c:v>3.9215686274509802</c:v>
                </c:pt>
                <c:pt idx="56">
                  <c:v>1.1764705882352942</c:v>
                </c:pt>
                <c:pt idx="57">
                  <c:v>0.39215686274509803</c:v>
                </c:pt>
                <c:pt idx="58">
                  <c:v>1.1764705882352942</c:v>
                </c:pt>
                <c:pt idx="59">
                  <c:v>0.39215686274509803</c:v>
                </c:pt>
                <c:pt idx="60">
                  <c:v>0.78431372549019607</c:v>
                </c:pt>
                <c:pt idx="61">
                  <c:v>1.9607843137254901</c:v>
                </c:pt>
                <c:pt idx="62">
                  <c:v>0.39215686274509803</c:v>
                </c:pt>
                <c:pt idx="63">
                  <c:v>0.39215686274509803</c:v>
                </c:pt>
                <c:pt idx="64">
                  <c:v>1.9607843137254901</c:v>
                </c:pt>
                <c:pt idx="65">
                  <c:v>4.3137254901960782</c:v>
                </c:pt>
                <c:pt idx="66">
                  <c:v>18.03921568627451</c:v>
                </c:pt>
                <c:pt idx="67">
                  <c:v>1.1764705882352942</c:v>
                </c:pt>
                <c:pt idx="68">
                  <c:v>0.39215686274509803</c:v>
                </c:pt>
              </c:numCache>
            </c:numRef>
          </c:val>
          <c:extLst>
            <c:ext xmlns:c16="http://schemas.microsoft.com/office/drawing/2014/chart" uri="{C3380CC4-5D6E-409C-BE32-E72D297353CC}">
              <c16:uniqueId val="{00000000-7BED-4D34-95DC-748BF3C8BDBD}"/>
            </c:ext>
          </c:extLst>
        </c:ser>
        <c:dLbls>
          <c:showLegendKey val="0"/>
          <c:showVal val="1"/>
          <c:showCatName val="0"/>
          <c:showSerName val="0"/>
          <c:showPercent val="0"/>
          <c:showBubbleSize val="0"/>
        </c:dLbls>
        <c:gapWidth val="150"/>
        <c:overlap val="-25"/>
        <c:axId val="53481856"/>
        <c:axId val="53483392"/>
      </c:barChart>
      <c:catAx>
        <c:axId val="53481856"/>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50000"/>
                    <a:lumOff val="50000"/>
                  </a:schemeClr>
                </a:solidFill>
                <a:latin typeface="+mn-lt"/>
                <a:ea typeface="+mn-ea"/>
                <a:cs typeface="+mn-cs"/>
              </a:defRPr>
            </a:pPr>
            <a:endParaRPr lang="en-US"/>
          </a:p>
        </c:txPr>
        <c:crossAx val="53483392"/>
        <c:crosses val="autoZero"/>
        <c:auto val="1"/>
        <c:lblAlgn val="ctr"/>
        <c:lblOffset val="100"/>
        <c:noMultiLvlLbl val="0"/>
      </c:catAx>
      <c:valAx>
        <c:axId val="53483392"/>
        <c:scaling>
          <c:orientation val="minMax"/>
        </c:scaling>
        <c:delete val="1"/>
        <c:axPos val="b"/>
        <c:numFmt formatCode="General" sourceLinked="1"/>
        <c:majorTickMark val="none"/>
        <c:minorTickMark val="none"/>
        <c:tickLblPos val="nextTo"/>
        <c:crossAx val="53481856"/>
        <c:crosses val="autoZero"/>
        <c:crossBetween val="between"/>
      </c:valAx>
      <c:spPr>
        <a:noFill/>
        <a:ln>
          <a:noFill/>
        </a:ln>
        <a:effectLst/>
      </c:spPr>
    </c:plotArea>
    <c:legend>
      <c:legendPos val="t"/>
      <c:overlay val="0"/>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000000000000078" l="0.70000000000000062" r="0.70000000000000062" t="0.75000000000000078"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ID"/>
              <a:t>Asal daerah Pekerja</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'Asal Daerah Pekerja'!$N$264:$N$277</c:f>
              <c:strCache>
                <c:ptCount val="14"/>
                <c:pt idx="0">
                  <c:v>Sumatera Utara</c:v>
                </c:pt>
                <c:pt idx="1">
                  <c:v>Sumatera Barat</c:v>
                </c:pt>
                <c:pt idx="2">
                  <c:v>Sumatera Selatan</c:v>
                </c:pt>
                <c:pt idx="3">
                  <c:v>Lampung</c:v>
                </c:pt>
                <c:pt idx="4">
                  <c:v>Banten</c:v>
                </c:pt>
                <c:pt idx="5">
                  <c:v>DKI Jakarta</c:v>
                </c:pt>
                <c:pt idx="6">
                  <c:v>Jawa Barat</c:v>
                </c:pt>
                <c:pt idx="7">
                  <c:v>Jawa Tengah</c:v>
                </c:pt>
                <c:pt idx="8">
                  <c:v>Yogyakarta</c:v>
                </c:pt>
                <c:pt idx="9">
                  <c:v>Jawa Timur</c:v>
                </c:pt>
                <c:pt idx="10">
                  <c:v>NTT</c:v>
                </c:pt>
                <c:pt idx="11">
                  <c:v>Kalimantan Timur</c:v>
                </c:pt>
                <c:pt idx="12">
                  <c:v>Sulawesi Selatan</c:v>
                </c:pt>
                <c:pt idx="13">
                  <c:v>Sulawesi Utara</c:v>
                </c:pt>
              </c:strCache>
            </c:strRef>
          </c:cat>
          <c:val>
            <c:numRef>
              <c:f>'Asal Daerah Pekerja'!$O$264:$O$277</c:f>
              <c:numCache>
                <c:formatCode>0.00%</c:formatCode>
                <c:ptCount val="14"/>
                <c:pt idx="0">
                  <c:v>1.9607843137254902E-2</c:v>
                </c:pt>
                <c:pt idx="1">
                  <c:v>7.8431372549019607E-3</c:v>
                </c:pt>
                <c:pt idx="2">
                  <c:v>1.1764705882352941E-2</c:v>
                </c:pt>
                <c:pt idx="3">
                  <c:v>1.1764705882352941E-2</c:v>
                </c:pt>
                <c:pt idx="4">
                  <c:v>1.5686274509803921E-2</c:v>
                </c:pt>
                <c:pt idx="5">
                  <c:v>6.6666666666666666E-2</c:v>
                </c:pt>
                <c:pt idx="6">
                  <c:v>0.60392156862745094</c:v>
                </c:pt>
                <c:pt idx="7">
                  <c:v>0.12549019607843137</c:v>
                </c:pt>
                <c:pt idx="8">
                  <c:v>3.9215686274509803E-3</c:v>
                </c:pt>
                <c:pt idx="9">
                  <c:v>0.11372549019607843</c:v>
                </c:pt>
                <c:pt idx="10">
                  <c:v>3.9215686274509803E-3</c:v>
                </c:pt>
                <c:pt idx="11">
                  <c:v>7.8431372549019607E-3</c:v>
                </c:pt>
                <c:pt idx="12">
                  <c:v>3.9215686274509803E-3</c:v>
                </c:pt>
                <c:pt idx="13">
                  <c:v>3.9215686274509803E-3</c:v>
                </c:pt>
              </c:numCache>
            </c:numRef>
          </c:val>
          <c:extLst>
            <c:ext xmlns:c16="http://schemas.microsoft.com/office/drawing/2014/chart" uri="{C3380CC4-5D6E-409C-BE32-E72D297353CC}">
              <c16:uniqueId val="{00000000-CBDB-4EF1-9D0C-715A79C1420C}"/>
            </c:ext>
          </c:extLst>
        </c:ser>
        <c:dLbls>
          <c:showLegendKey val="0"/>
          <c:showVal val="0"/>
          <c:showCatName val="0"/>
          <c:showSerName val="0"/>
          <c:showPercent val="0"/>
          <c:showBubbleSize val="0"/>
        </c:dLbls>
        <c:gapWidth val="219"/>
        <c:overlap val="-27"/>
        <c:axId val="1026912688"/>
        <c:axId val="1026908944"/>
      </c:barChart>
      <c:catAx>
        <c:axId val="102691268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26908944"/>
        <c:crosses val="autoZero"/>
        <c:auto val="1"/>
        <c:lblAlgn val="ctr"/>
        <c:lblOffset val="100"/>
        <c:noMultiLvlLbl val="0"/>
      </c:catAx>
      <c:valAx>
        <c:axId val="1026908944"/>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26912688"/>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36</xdr:col>
      <xdr:colOff>52917</xdr:colOff>
      <xdr:row>323</xdr:row>
      <xdr:rowOff>105834</xdr:rowOff>
    </xdr:from>
    <xdr:to>
      <xdr:col>36</xdr:col>
      <xdr:colOff>1767417</xdr:colOff>
      <xdr:row>338</xdr:row>
      <xdr:rowOff>105834</xdr:rowOff>
    </xdr:to>
    <xdr:cxnSp macro="">
      <xdr:nvCxnSpPr>
        <xdr:cNvPr id="3" name="Straight Arrow Connector 2">
          <a:extLst>
            <a:ext uri="{FF2B5EF4-FFF2-40B4-BE49-F238E27FC236}">
              <a16:creationId xmlns:a16="http://schemas.microsoft.com/office/drawing/2014/main" id="{CA0740DA-E3BF-4F46-9E3A-2844B7531733}"/>
            </a:ext>
          </a:extLst>
        </xdr:cNvPr>
        <xdr:cNvCxnSpPr/>
      </xdr:nvCxnSpPr>
      <xdr:spPr>
        <a:xfrm>
          <a:off x="42195750" y="51392667"/>
          <a:ext cx="1714500" cy="2381250"/>
        </a:xfrm>
        <a:prstGeom prst="straightConnector1">
          <a:avLst/>
        </a:prstGeom>
        <a:ln>
          <a:headEnd type="triangle"/>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997321</xdr:colOff>
      <xdr:row>262</xdr:row>
      <xdr:rowOff>44825</xdr:rowOff>
    </xdr:from>
    <xdr:to>
      <xdr:col>9</xdr:col>
      <xdr:colOff>145676</xdr:colOff>
      <xdr:row>341</xdr:row>
      <xdr:rowOff>67239</xdr:rowOff>
    </xdr:to>
    <xdr:graphicFrame macro="">
      <xdr:nvGraphicFramePr>
        <xdr:cNvPr id="8" name="Chart 7">
          <a:extLst>
            <a:ext uri="{FF2B5EF4-FFF2-40B4-BE49-F238E27FC236}">
              <a16:creationId xmlns:a16="http://schemas.microsoft.com/office/drawing/2014/main" id="{00000000-0008-0000-01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12</xdr:col>
      <xdr:colOff>252132</xdr:colOff>
      <xdr:row>278</xdr:row>
      <xdr:rowOff>96370</xdr:rowOff>
    </xdr:from>
    <xdr:to>
      <xdr:col>19</xdr:col>
      <xdr:colOff>515469</xdr:colOff>
      <xdr:row>299</xdr:row>
      <xdr:rowOff>145676</xdr:rowOff>
    </xdr:to>
    <xdr:graphicFrame macro="">
      <xdr:nvGraphicFramePr>
        <xdr:cNvPr id="4" name="Chart 3">
          <a:extLst>
            <a:ext uri="{FF2B5EF4-FFF2-40B4-BE49-F238E27FC236}">
              <a16:creationId xmlns:a16="http://schemas.microsoft.com/office/drawing/2014/main" id="{63EE0648-9B12-4BCE-93FF-8DACD287FC69}"/>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T622"/>
  <sheetViews>
    <sheetView tabSelected="1" zoomScale="80" zoomScaleNormal="80" workbookViewId="0">
      <pane xSplit="1" ySplit="4" topLeftCell="B538" activePane="bottomRight" state="frozen"/>
      <selection pane="topRight" activeCell="B1" sqref="B1"/>
      <selection pane="bottomLeft" activeCell="A4" sqref="A4"/>
      <selection pane="bottomRight" activeCell="A105" sqref="A105"/>
    </sheetView>
  </sheetViews>
  <sheetFormatPr defaultRowHeight="12.75" x14ac:dyDescent="0.2"/>
  <cols>
    <col min="1" max="1" width="19.28515625" customWidth="1"/>
    <col min="2" max="2" width="12" customWidth="1"/>
    <col min="3" max="3" width="12.28515625" customWidth="1"/>
    <col min="4" max="4" width="13.140625" customWidth="1"/>
    <col min="5" max="5" width="11.85546875" customWidth="1"/>
    <col min="6" max="6" width="13.42578125" customWidth="1"/>
    <col min="7" max="7" width="14.140625" customWidth="1"/>
    <col min="8" max="8" width="14.28515625" customWidth="1"/>
    <col min="9" max="9" width="15.85546875" customWidth="1"/>
    <col min="10" max="10" width="15.42578125" customWidth="1"/>
    <col min="11" max="11" width="16.42578125" customWidth="1"/>
    <col min="12" max="12" width="20" customWidth="1"/>
    <col min="13" max="13" width="19.5703125" customWidth="1"/>
    <col min="14" max="14" width="19.42578125" customWidth="1"/>
    <col min="15" max="15" width="22.140625" customWidth="1"/>
    <col min="16" max="16" width="20.5703125" customWidth="1"/>
    <col min="17" max="17" width="16.140625" customWidth="1"/>
    <col min="18" max="18" width="18.7109375" customWidth="1"/>
    <col min="19" max="19" width="23.42578125" customWidth="1"/>
    <col min="20" max="20" width="14.140625" customWidth="1"/>
    <col min="21" max="21" width="14.85546875" customWidth="1"/>
    <col min="22" max="22" width="13.85546875" customWidth="1"/>
    <col min="23" max="23" width="13.28515625" customWidth="1"/>
    <col min="24" max="24" width="14.85546875" customWidth="1"/>
    <col min="25" max="25" width="15" customWidth="1"/>
    <col min="26" max="26" width="17.5703125" customWidth="1"/>
    <col min="27" max="27" width="17.85546875" customWidth="1"/>
    <col min="28" max="28" width="14.85546875" customWidth="1"/>
    <col min="29" max="29" width="15.85546875" customWidth="1"/>
    <col min="30" max="30" width="16.140625" customWidth="1"/>
    <col min="31" max="31" width="16.42578125" customWidth="1"/>
    <col min="32" max="32" width="19.140625" customWidth="1"/>
    <col min="33" max="33" width="16.42578125" customWidth="1"/>
    <col min="34" max="34" width="16.28515625" customWidth="1"/>
    <col min="35" max="35" width="18.5703125" customWidth="1"/>
    <col min="36" max="36" width="18.7109375" customWidth="1"/>
    <col min="37" max="37" width="15" customWidth="1"/>
    <col min="38" max="38" width="17" customWidth="1"/>
    <col min="39" max="39" width="19.140625" customWidth="1"/>
    <col min="40" max="40" width="17.140625" customWidth="1"/>
    <col min="41" max="41" width="20.7109375" customWidth="1"/>
    <col min="42" max="42" width="19" customWidth="1"/>
    <col min="43" max="43" width="14.28515625" customWidth="1"/>
    <col min="44" max="44" width="15.42578125" customWidth="1"/>
    <col min="45" max="45" width="14.7109375" customWidth="1"/>
    <col min="46" max="46" width="15.7109375" customWidth="1"/>
    <col min="47" max="47" width="16.42578125" customWidth="1"/>
    <col min="48" max="48" width="12.85546875" customWidth="1"/>
    <col min="49" max="49" width="17.85546875" customWidth="1"/>
    <col min="50" max="50" width="16.28515625" customWidth="1"/>
    <col min="51" max="51" width="16.7109375" customWidth="1"/>
    <col min="52" max="52" width="21.140625" customWidth="1"/>
    <col min="53" max="53" width="17.42578125" customWidth="1"/>
    <col min="54" max="54" width="15.7109375" customWidth="1"/>
    <col min="55" max="55" width="15" customWidth="1"/>
    <col min="56" max="56" width="15.85546875" customWidth="1"/>
    <col min="57" max="57" width="16.42578125" customWidth="1"/>
    <col min="58" max="58" width="18.85546875" customWidth="1"/>
    <col min="59" max="59" width="15.5703125" customWidth="1"/>
    <col min="60" max="60" width="13" customWidth="1"/>
    <col min="61" max="61" width="13.42578125" customWidth="1"/>
    <col min="62" max="62" width="14.85546875" customWidth="1"/>
    <col min="63" max="63" width="15.7109375" customWidth="1"/>
    <col min="64" max="64" width="15.5703125" customWidth="1"/>
    <col min="65" max="65" width="17.7109375" customWidth="1"/>
    <col min="66" max="66" width="17.5703125" customWidth="1"/>
    <col min="67" max="67" width="18.42578125" customWidth="1"/>
    <col min="68" max="68" width="17.140625" customWidth="1"/>
    <col min="69" max="69" width="39" customWidth="1"/>
    <col min="70" max="74" width="34.140625" customWidth="1"/>
  </cols>
  <sheetData>
    <row r="1" spans="1:72" x14ac:dyDescent="0.2">
      <c r="A1" s="28"/>
      <c r="B1" s="24" t="s">
        <v>1486</v>
      </c>
      <c r="C1" s="24" t="s">
        <v>1487</v>
      </c>
      <c r="D1" s="24" t="s">
        <v>1490</v>
      </c>
      <c r="E1" s="24" t="s">
        <v>1491</v>
      </c>
      <c r="F1" s="24" t="s">
        <v>1488</v>
      </c>
      <c r="G1" s="24" t="s">
        <v>1489</v>
      </c>
      <c r="H1" s="24" t="s">
        <v>1492</v>
      </c>
      <c r="I1" s="23" t="s">
        <v>1493</v>
      </c>
      <c r="J1" s="23" t="s">
        <v>1494</v>
      </c>
      <c r="K1" s="23" t="s">
        <v>1495</v>
      </c>
      <c r="L1" s="23" t="s">
        <v>1496</v>
      </c>
      <c r="M1" s="23" t="s">
        <v>1497</v>
      </c>
      <c r="N1" s="23" t="s">
        <v>1498</v>
      </c>
      <c r="O1" s="23" t="s">
        <v>1499</v>
      </c>
      <c r="P1" s="25" t="s">
        <v>1500</v>
      </c>
      <c r="Q1" s="25" t="s">
        <v>1501</v>
      </c>
      <c r="R1" s="25" t="s">
        <v>1502</v>
      </c>
      <c r="S1" s="25" t="s">
        <v>1503</v>
      </c>
      <c r="T1" s="25" t="s">
        <v>1504</v>
      </c>
      <c r="U1" s="25" t="s">
        <v>1505</v>
      </c>
      <c r="V1" s="25" t="s">
        <v>1506</v>
      </c>
      <c r="W1" s="25" t="s">
        <v>1507</v>
      </c>
      <c r="X1" s="25" t="s">
        <v>1508</v>
      </c>
      <c r="Y1" s="25" t="s">
        <v>1509</v>
      </c>
      <c r="Z1" s="25" t="s">
        <v>1510</v>
      </c>
      <c r="AA1" s="25" t="s">
        <v>1511</v>
      </c>
      <c r="AB1" s="25" t="s">
        <v>1512</v>
      </c>
      <c r="AC1" s="25" t="s">
        <v>1513</v>
      </c>
      <c r="AD1" s="25" t="s">
        <v>1514</v>
      </c>
      <c r="AE1" s="25" t="s">
        <v>1515</v>
      </c>
      <c r="AF1" s="25" t="s">
        <v>1516</v>
      </c>
      <c r="AG1" s="23" t="s">
        <v>1517</v>
      </c>
      <c r="AH1" s="23" t="s">
        <v>1518</v>
      </c>
      <c r="AI1" s="23" t="s">
        <v>1519</v>
      </c>
      <c r="AJ1" s="23" t="s">
        <v>1520</v>
      </c>
      <c r="AK1" s="23" t="s">
        <v>1521</v>
      </c>
      <c r="AL1" s="23" t="s">
        <v>1522</v>
      </c>
      <c r="AM1" s="23" t="s">
        <v>1539</v>
      </c>
      <c r="AN1" s="23" t="s">
        <v>1523</v>
      </c>
      <c r="AO1" s="23" t="s">
        <v>1524</v>
      </c>
      <c r="AP1" s="23" t="s">
        <v>1525</v>
      </c>
      <c r="AQ1" s="26" t="s">
        <v>1526</v>
      </c>
      <c r="AR1" s="26" t="s">
        <v>1526</v>
      </c>
      <c r="AS1" s="26" t="s">
        <v>1526</v>
      </c>
      <c r="AT1" s="26" t="s">
        <v>1526</v>
      </c>
      <c r="AU1" s="26" t="s">
        <v>1532</v>
      </c>
      <c r="AV1" s="26" t="s">
        <v>1533</v>
      </c>
      <c r="AW1" s="26" t="s">
        <v>1534</v>
      </c>
      <c r="AX1" s="26" t="s">
        <v>1535</v>
      </c>
      <c r="AY1" s="26" t="s">
        <v>1536</v>
      </c>
      <c r="AZ1" s="26" t="s">
        <v>1537</v>
      </c>
      <c r="BA1" s="26" t="s">
        <v>1538</v>
      </c>
      <c r="BB1" s="26" t="s">
        <v>1538</v>
      </c>
      <c r="BC1" s="26" t="s">
        <v>1538</v>
      </c>
      <c r="BD1" s="26" t="s">
        <v>1538</v>
      </c>
      <c r="BE1" s="26" t="s">
        <v>1538</v>
      </c>
      <c r="BF1" s="26" t="s">
        <v>1538</v>
      </c>
      <c r="BG1" s="26" t="s">
        <v>1538</v>
      </c>
      <c r="BH1" s="26" t="s">
        <v>1538</v>
      </c>
      <c r="BI1" s="26" t="s">
        <v>1538</v>
      </c>
      <c r="BJ1" s="27" t="s">
        <v>1540</v>
      </c>
      <c r="BK1" s="27" t="s">
        <v>1542</v>
      </c>
      <c r="BL1" s="27" t="s">
        <v>1543</v>
      </c>
      <c r="BM1" s="27" t="s">
        <v>1544</v>
      </c>
      <c r="BN1" s="27" t="s">
        <v>1545</v>
      </c>
      <c r="BO1" s="27" t="s">
        <v>1546</v>
      </c>
      <c r="BP1" s="27" t="s">
        <v>1547</v>
      </c>
      <c r="BQ1" s="28" t="s">
        <v>1548</v>
      </c>
      <c r="BR1" s="28" t="s">
        <v>1550</v>
      </c>
      <c r="BS1" s="28" t="s">
        <v>1551</v>
      </c>
    </row>
    <row r="2" spans="1:72" x14ac:dyDescent="0.2">
      <c r="A2" s="28" t="s">
        <v>1552</v>
      </c>
      <c r="B2" s="24" t="s">
        <v>1529</v>
      </c>
      <c r="C2" s="24"/>
      <c r="D2" s="24"/>
      <c r="E2" s="24"/>
      <c r="F2" s="24"/>
      <c r="G2" s="24"/>
      <c r="H2" s="24"/>
      <c r="I2" s="23" t="s">
        <v>1530</v>
      </c>
      <c r="J2" s="23"/>
      <c r="K2" s="23"/>
      <c r="L2" s="23"/>
      <c r="M2" s="23"/>
      <c r="N2" s="23"/>
      <c r="O2" s="23"/>
      <c r="P2" s="25" t="s">
        <v>1528</v>
      </c>
      <c r="Q2" s="25"/>
      <c r="R2" s="25"/>
      <c r="S2" s="25"/>
      <c r="T2" s="25"/>
      <c r="U2" s="25"/>
      <c r="V2" s="25"/>
      <c r="W2" s="25"/>
      <c r="X2" s="25"/>
      <c r="Y2" s="25"/>
      <c r="Z2" s="25"/>
      <c r="AA2" s="25"/>
      <c r="AB2" s="25"/>
      <c r="AC2" s="25"/>
      <c r="AD2" s="25"/>
      <c r="AE2" s="25"/>
      <c r="AF2" s="25"/>
      <c r="AG2" s="23" t="s">
        <v>1531</v>
      </c>
      <c r="AH2" s="23"/>
      <c r="AI2" s="23"/>
      <c r="AJ2" s="23"/>
      <c r="AK2" s="23"/>
      <c r="AL2" s="23"/>
      <c r="AM2" s="23"/>
      <c r="AN2" s="23"/>
      <c r="AO2" s="23"/>
      <c r="AP2" s="23"/>
      <c r="AQ2" s="26" t="s">
        <v>1527</v>
      </c>
      <c r="AR2" s="26"/>
      <c r="AS2" s="26"/>
      <c r="AT2" s="26"/>
      <c r="AU2" s="26"/>
      <c r="AV2" s="26"/>
      <c r="AW2" s="26"/>
      <c r="AX2" s="26"/>
      <c r="AY2" s="26"/>
      <c r="AZ2" s="26"/>
      <c r="BA2" s="26"/>
      <c r="BB2" s="26"/>
      <c r="BC2" s="26"/>
      <c r="BD2" s="26"/>
      <c r="BE2" s="26"/>
      <c r="BF2" s="26"/>
      <c r="BG2" s="26"/>
      <c r="BH2" s="26"/>
      <c r="BI2" s="26"/>
      <c r="BJ2" s="27" t="s">
        <v>1541</v>
      </c>
      <c r="BK2" s="27"/>
      <c r="BL2" s="27"/>
      <c r="BM2" s="27"/>
      <c r="BN2" s="27"/>
      <c r="BO2" s="27"/>
      <c r="BP2" s="27"/>
      <c r="BQ2" s="28" t="s">
        <v>1549</v>
      </c>
      <c r="BR2" s="28"/>
      <c r="BS2" s="28"/>
    </row>
    <row r="3" spans="1:72" x14ac:dyDescent="0.2">
      <c r="A3" s="28"/>
      <c r="B3" s="24" t="s">
        <v>1559</v>
      </c>
      <c r="C3" s="24" t="s">
        <v>1560</v>
      </c>
      <c r="D3" s="24" t="s">
        <v>1561</v>
      </c>
      <c r="E3" s="24" t="s">
        <v>1562</v>
      </c>
      <c r="F3" s="24" t="s">
        <v>1563</v>
      </c>
      <c r="G3" s="24"/>
      <c r="H3" s="24"/>
      <c r="I3" s="23"/>
      <c r="J3" s="23"/>
      <c r="K3" s="23"/>
      <c r="L3" s="23"/>
      <c r="M3" s="23"/>
      <c r="N3" s="23"/>
      <c r="O3" s="23"/>
      <c r="P3" s="25"/>
      <c r="Q3" s="25"/>
      <c r="R3" s="25"/>
      <c r="S3" s="25"/>
      <c r="T3" s="25"/>
      <c r="U3" s="25"/>
      <c r="V3" s="25"/>
      <c r="W3" s="25"/>
      <c r="X3" s="25"/>
      <c r="Y3" s="25"/>
      <c r="Z3" s="25"/>
      <c r="AA3" s="25"/>
      <c r="AB3" s="25"/>
      <c r="AC3" s="25"/>
      <c r="AD3" s="25"/>
      <c r="AE3" s="25"/>
      <c r="AF3" s="25"/>
      <c r="AG3" s="23"/>
      <c r="AH3" s="23"/>
      <c r="AI3" s="23"/>
      <c r="AJ3" s="23"/>
      <c r="AK3" s="23"/>
      <c r="AL3" s="23"/>
      <c r="AM3" s="23"/>
      <c r="AN3" s="23"/>
      <c r="AO3" s="23"/>
      <c r="AP3" s="23"/>
      <c r="AQ3" s="26"/>
      <c r="AR3" s="26"/>
      <c r="AS3" s="26"/>
      <c r="AT3" s="26"/>
      <c r="AU3" s="26"/>
      <c r="AV3" s="26"/>
      <c r="AW3" s="26"/>
      <c r="AX3" s="26"/>
      <c r="AY3" s="26"/>
      <c r="AZ3" s="26"/>
      <c r="BA3" s="26"/>
      <c r="BB3" s="26"/>
      <c r="BC3" s="26"/>
      <c r="BD3" s="26"/>
      <c r="BE3" s="26"/>
      <c r="BF3" s="26"/>
      <c r="BG3" s="26"/>
      <c r="BH3" s="26"/>
      <c r="BI3" s="26"/>
      <c r="BJ3" s="27"/>
      <c r="BK3" s="27"/>
      <c r="BL3" s="27"/>
      <c r="BM3" s="27"/>
      <c r="BN3" s="27"/>
      <c r="BO3" s="27"/>
      <c r="BP3" s="27"/>
      <c r="BQ3" s="28"/>
      <c r="BR3" s="28"/>
      <c r="BS3" s="28"/>
    </row>
    <row r="4" spans="1:72" s="11" customFormat="1" ht="178.5" x14ac:dyDescent="0.2">
      <c r="A4" s="21" t="s">
        <v>0</v>
      </c>
      <c r="B4" s="21" t="s">
        <v>1423</v>
      </c>
      <c r="C4" s="21" t="s">
        <v>1424</v>
      </c>
      <c r="D4" s="22" t="s">
        <v>1425</v>
      </c>
      <c r="E4" s="21" t="s">
        <v>1426</v>
      </c>
      <c r="F4" s="21" t="s">
        <v>1427</v>
      </c>
      <c r="G4" s="21" t="s">
        <v>1428</v>
      </c>
      <c r="H4" s="21" t="s">
        <v>1429</v>
      </c>
      <c r="I4" s="21" t="s">
        <v>1</v>
      </c>
      <c r="J4" s="21" t="s">
        <v>2</v>
      </c>
      <c r="K4" s="21" t="s">
        <v>3</v>
      </c>
      <c r="L4" s="21" t="s">
        <v>4</v>
      </c>
      <c r="M4" s="21" t="s">
        <v>5</v>
      </c>
      <c r="N4" s="21" t="s">
        <v>6</v>
      </c>
      <c r="O4" s="21" t="s">
        <v>7</v>
      </c>
      <c r="P4" s="21" t="s">
        <v>1430</v>
      </c>
      <c r="Q4" s="21" t="s">
        <v>1431</v>
      </c>
      <c r="R4" s="21" t="s">
        <v>1432</v>
      </c>
      <c r="S4" s="21" t="s">
        <v>1433</v>
      </c>
      <c r="T4" s="21" t="s">
        <v>1434</v>
      </c>
      <c r="U4" s="21" t="s">
        <v>1435</v>
      </c>
      <c r="V4" s="21" t="s">
        <v>1436</v>
      </c>
      <c r="W4" s="21" t="s">
        <v>1437</v>
      </c>
      <c r="X4" s="21" t="s">
        <v>1438</v>
      </c>
      <c r="Y4" s="21" t="s">
        <v>1439</v>
      </c>
      <c r="Z4" s="21" t="s">
        <v>1440</v>
      </c>
      <c r="AA4" s="21" t="s">
        <v>1441</v>
      </c>
      <c r="AB4" s="21" t="s">
        <v>1442</v>
      </c>
      <c r="AC4" s="21" t="s">
        <v>1443</v>
      </c>
      <c r="AD4" s="21" t="s">
        <v>1444</v>
      </c>
      <c r="AE4" s="21" t="s">
        <v>1445</v>
      </c>
      <c r="AF4" s="21" t="s">
        <v>1446</v>
      </c>
      <c r="AG4" s="21" t="s">
        <v>1447</v>
      </c>
      <c r="AH4" s="21" t="s">
        <v>1448</v>
      </c>
      <c r="AI4" s="21" t="s">
        <v>1449</v>
      </c>
      <c r="AJ4" s="21" t="s">
        <v>1450</v>
      </c>
      <c r="AK4" s="21" t="s">
        <v>1451</v>
      </c>
      <c r="AL4" s="21" t="s">
        <v>1452</v>
      </c>
      <c r="AM4" s="21" t="s">
        <v>1453</v>
      </c>
      <c r="AN4" s="21" t="s">
        <v>1454</v>
      </c>
      <c r="AO4" s="21" t="s">
        <v>1455</v>
      </c>
      <c r="AP4" s="21" t="s">
        <v>1456</v>
      </c>
      <c r="AQ4" s="21" t="s">
        <v>1457</v>
      </c>
      <c r="AR4" s="21" t="s">
        <v>1458</v>
      </c>
      <c r="AS4" s="21" t="s">
        <v>1459</v>
      </c>
      <c r="AT4" s="21" t="s">
        <v>1460</v>
      </c>
      <c r="AU4" s="21" t="s">
        <v>1461</v>
      </c>
      <c r="AV4" s="21" t="s">
        <v>1462</v>
      </c>
      <c r="AW4" s="21" t="s">
        <v>1463</v>
      </c>
      <c r="AX4" s="21" t="s">
        <v>1464</v>
      </c>
      <c r="AY4" s="21" t="s">
        <v>1465</v>
      </c>
      <c r="AZ4" s="21" t="s">
        <v>1466</v>
      </c>
      <c r="BA4" s="21" t="s">
        <v>1467</v>
      </c>
      <c r="BB4" s="21" t="s">
        <v>1468</v>
      </c>
      <c r="BC4" s="21" t="s">
        <v>1469</v>
      </c>
      <c r="BD4" s="21" t="s">
        <v>1470</v>
      </c>
      <c r="BE4" s="21" t="s">
        <v>1471</v>
      </c>
      <c r="BF4" s="21" t="s">
        <v>1472</v>
      </c>
      <c r="BG4" s="21" t="s">
        <v>1473</v>
      </c>
      <c r="BH4" s="21" t="s">
        <v>1474</v>
      </c>
      <c r="BI4" s="21" t="s">
        <v>1475</v>
      </c>
      <c r="BJ4" s="21" t="s">
        <v>1476</v>
      </c>
      <c r="BK4" s="21" t="s">
        <v>1477</v>
      </c>
      <c r="BL4" s="21" t="s">
        <v>1478</v>
      </c>
      <c r="BM4" s="21" t="s">
        <v>1479</v>
      </c>
      <c r="BN4" s="21" t="s">
        <v>1480</v>
      </c>
      <c r="BO4" s="21" t="s">
        <v>1481</v>
      </c>
      <c r="BP4" s="21" t="s">
        <v>1482</v>
      </c>
      <c r="BQ4" s="21" t="s">
        <v>1483</v>
      </c>
      <c r="BR4" s="21" t="s">
        <v>1484</v>
      </c>
      <c r="BS4" s="21" t="s">
        <v>1485</v>
      </c>
      <c r="BT4" s="14"/>
    </row>
    <row r="5" spans="1:72" x14ac:dyDescent="0.2">
      <c r="A5" s="29">
        <v>44167.833704259261</v>
      </c>
      <c r="B5" s="1" t="s">
        <v>148</v>
      </c>
      <c r="C5" s="12">
        <v>33141</v>
      </c>
      <c r="D5" s="12">
        <v>44182</v>
      </c>
      <c r="E5" s="13">
        <f>ROUNDDOWN(((D5-C5)/365),0)</f>
        <v>30</v>
      </c>
      <c r="F5" s="1" t="s">
        <v>149</v>
      </c>
      <c r="G5" s="1" t="s">
        <v>150</v>
      </c>
      <c r="H5" s="1" t="s">
        <v>38</v>
      </c>
      <c r="I5" s="1" t="s">
        <v>8</v>
      </c>
      <c r="J5" s="1" t="s">
        <v>9</v>
      </c>
      <c r="K5" s="1" t="s">
        <v>9</v>
      </c>
      <c r="L5" s="1" t="s">
        <v>10</v>
      </c>
      <c r="M5" s="1" t="s">
        <v>11</v>
      </c>
      <c r="N5" s="1" t="s">
        <v>12</v>
      </c>
      <c r="O5" s="1" t="s">
        <v>13</v>
      </c>
      <c r="P5" s="1" t="s">
        <v>151</v>
      </c>
      <c r="Q5" s="1" t="s">
        <v>152</v>
      </c>
      <c r="R5" s="1" t="s">
        <v>153</v>
      </c>
      <c r="S5" s="1" t="s">
        <v>154</v>
      </c>
      <c r="T5" s="1" t="s">
        <v>155</v>
      </c>
      <c r="U5" s="1" t="s">
        <v>14</v>
      </c>
      <c r="V5" s="1" t="s">
        <v>156</v>
      </c>
      <c r="W5" s="1" t="s">
        <v>157</v>
      </c>
      <c r="X5" s="1" t="s">
        <v>157</v>
      </c>
      <c r="Y5" s="1" t="s">
        <v>158</v>
      </c>
      <c r="Z5" s="1">
        <v>2019</v>
      </c>
      <c r="AA5" s="1" t="s">
        <v>159</v>
      </c>
      <c r="AB5" s="1">
        <v>2020</v>
      </c>
      <c r="AC5" s="1" t="s">
        <v>160</v>
      </c>
      <c r="AD5" s="1" t="s">
        <v>161</v>
      </c>
      <c r="AE5" s="1" t="s">
        <v>162</v>
      </c>
      <c r="AF5" s="1" t="s">
        <v>163</v>
      </c>
      <c r="AG5" s="1" t="s">
        <v>164</v>
      </c>
      <c r="AH5" s="1" t="s">
        <v>165</v>
      </c>
      <c r="AI5" s="1" t="s">
        <v>166</v>
      </c>
      <c r="AJ5" s="1" t="s">
        <v>167</v>
      </c>
      <c r="AK5" s="1" t="s">
        <v>168</v>
      </c>
      <c r="AL5" s="1" t="s">
        <v>167</v>
      </c>
      <c r="AM5" s="14"/>
      <c r="AN5" s="1" t="s">
        <v>169</v>
      </c>
      <c r="AO5" s="1" t="s">
        <v>170</v>
      </c>
      <c r="AP5" s="1" t="s">
        <v>171</v>
      </c>
      <c r="AQ5" s="1" t="s">
        <v>172</v>
      </c>
      <c r="AR5" s="1" t="s">
        <v>172</v>
      </c>
      <c r="AS5" s="1" t="s">
        <v>172</v>
      </c>
      <c r="AT5" s="1" t="s">
        <v>167</v>
      </c>
      <c r="AU5" s="1" t="s">
        <v>173</v>
      </c>
      <c r="AV5" s="1" t="s">
        <v>174</v>
      </c>
      <c r="AW5" s="1" t="s">
        <v>175</v>
      </c>
      <c r="AX5" s="1" t="s">
        <v>176</v>
      </c>
      <c r="AY5" s="1" t="s">
        <v>177</v>
      </c>
      <c r="AZ5" s="1" t="s">
        <v>178</v>
      </c>
      <c r="BA5" s="1" t="s">
        <v>179</v>
      </c>
      <c r="BB5" s="1" t="s">
        <v>179</v>
      </c>
      <c r="BC5" s="1" t="s">
        <v>172</v>
      </c>
      <c r="BD5" s="1" t="s">
        <v>172</v>
      </c>
      <c r="BE5" s="1" t="s">
        <v>179</v>
      </c>
      <c r="BF5" s="1" t="s">
        <v>172</v>
      </c>
      <c r="BG5" s="1" t="s">
        <v>179</v>
      </c>
      <c r="BH5" s="1" t="s">
        <v>172</v>
      </c>
      <c r="BI5" s="1" t="s">
        <v>172</v>
      </c>
      <c r="BJ5" s="1" t="s">
        <v>180</v>
      </c>
      <c r="BK5" s="1" t="s">
        <v>181</v>
      </c>
      <c r="BL5" s="1" t="s">
        <v>182</v>
      </c>
      <c r="BM5" s="1" t="s">
        <v>183</v>
      </c>
      <c r="BN5" s="1" t="s">
        <v>172</v>
      </c>
      <c r="BO5" s="1" t="s">
        <v>172</v>
      </c>
      <c r="BP5" s="1" t="s">
        <v>172</v>
      </c>
      <c r="BQ5" s="1" t="s">
        <v>184</v>
      </c>
      <c r="BR5" s="1" t="s">
        <v>185</v>
      </c>
      <c r="BS5" s="1" t="s">
        <v>186</v>
      </c>
      <c r="BT5" s="14"/>
    </row>
    <row r="6" spans="1:72" x14ac:dyDescent="0.2">
      <c r="A6" s="29">
        <v>44169.645901759257</v>
      </c>
      <c r="B6" s="1" t="s">
        <v>187</v>
      </c>
      <c r="C6" s="15">
        <v>35069</v>
      </c>
      <c r="D6" s="12">
        <v>44182</v>
      </c>
      <c r="E6" s="13">
        <f t="shared" ref="E6:E69" si="0">ROUNDDOWN(((D6-C6)/365),0)</f>
        <v>24</v>
      </c>
      <c r="F6" s="1" t="s">
        <v>149</v>
      </c>
      <c r="G6" s="1" t="s">
        <v>188</v>
      </c>
      <c r="H6" s="1" t="s">
        <v>189</v>
      </c>
      <c r="I6" s="1" t="s">
        <v>82</v>
      </c>
      <c r="J6" s="1" t="s">
        <v>16</v>
      </c>
      <c r="K6" s="1" t="s">
        <v>16</v>
      </c>
      <c r="L6" s="1" t="s">
        <v>10</v>
      </c>
      <c r="M6" s="1" t="s">
        <v>17</v>
      </c>
      <c r="N6" s="1" t="s">
        <v>18</v>
      </c>
      <c r="O6" s="1" t="s">
        <v>19</v>
      </c>
      <c r="P6" s="1" t="s">
        <v>190</v>
      </c>
      <c r="Q6" s="1" t="s">
        <v>191</v>
      </c>
      <c r="R6" s="1" t="s">
        <v>192</v>
      </c>
      <c r="S6" s="1" t="s">
        <v>193</v>
      </c>
      <c r="T6" s="1" t="s">
        <v>194</v>
      </c>
      <c r="U6" s="1" t="s">
        <v>189</v>
      </c>
      <c r="V6" s="1" t="s">
        <v>195</v>
      </c>
      <c r="W6" s="1" t="s">
        <v>196</v>
      </c>
      <c r="X6" s="1" t="s">
        <v>196</v>
      </c>
      <c r="Y6" s="1" t="s">
        <v>197</v>
      </c>
      <c r="Z6" s="1">
        <v>2020</v>
      </c>
      <c r="AA6" s="1" t="s">
        <v>197</v>
      </c>
      <c r="AB6" s="1">
        <v>2022</v>
      </c>
      <c r="AC6" s="1" t="s">
        <v>160</v>
      </c>
      <c r="AD6" s="1" t="s">
        <v>161</v>
      </c>
      <c r="AE6" s="1" t="s">
        <v>162</v>
      </c>
      <c r="AF6" s="1" t="s">
        <v>163</v>
      </c>
      <c r="AG6" s="1" t="s">
        <v>165</v>
      </c>
      <c r="AH6" s="1" t="s">
        <v>198</v>
      </c>
      <c r="AI6" s="1" t="s">
        <v>199</v>
      </c>
      <c r="AJ6" s="1" t="s">
        <v>167</v>
      </c>
      <c r="AK6" s="1" t="s">
        <v>168</v>
      </c>
      <c r="AL6" s="1" t="s">
        <v>167</v>
      </c>
      <c r="AM6" s="1" t="s">
        <v>200</v>
      </c>
      <c r="AN6" s="1" t="s">
        <v>169</v>
      </c>
      <c r="AO6" s="1" t="s">
        <v>201</v>
      </c>
      <c r="AP6" s="1" t="s">
        <v>165</v>
      </c>
      <c r="AQ6" s="1" t="s">
        <v>172</v>
      </c>
      <c r="AR6" s="1" t="s">
        <v>172</v>
      </c>
      <c r="AS6" s="1" t="s">
        <v>172</v>
      </c>
      <c r="AT6" s="1" t="s">
        <v>172</v>
      </c>
      <c r="AU6" s="1" t="s">
        <v>202</v>
      </c>
      <c r="AV6" s="1" t="s">
        <v>174</v>
      </c>
      <c r="AW6" s="1" t="s">
        <v>203</v>
      </c>
      <c r="AX6" s="1" t="s">
        <v>204</v>
      </c>
      <c r="AY6" s="1" t="s">
        <v>205</v>
      </c>
      <c r="AZ6" s="1" t="s">
        <v>206</v>
      </c>
      <c r="BA6" s="1" t="s">
        <v>172</v>
      </c>
      <c r="BB6" s="1" t="s">
        <v>167</v>
      </c>
      <c r="BC6" s="1" t="s">
        <v>172</v>
      </c>
      <c r="BD6" s="1" t="s">
        <v>172</v>
      </c>
      <c r="BE6" s="1" t="s">
        <v>172</v>
      </c>
      <c r="BF6" s="1" t="s">
        <v>172</v>
      </c>
      <c r="BG6" s="1" t="s">
        <v>172</v>
      </c>
      <c r="BH6" s="1" t="s">
        <v>172</v>
      </c>
      <c r="BI6" s="1" t="s">
        <v>172</v>
      </c>
      <c r="BJ6" s="1" t="s">
        <v>207</v>
      </c>
      <c r="BK6" s="1" t="s">
        <v>181</v>
      </c>
      <c r="BL6" s="1" t="s">
        <v>208</v>
      </c>
      <c r="BM6" s="1" t="s">
        <v>209</v>
      </c>
      <c r="BN6" s="1" t="s">
        <v>172</v>
      </c>
      <c r="BO6" s="1" t="s">
        <v>167</v>
      </c>
      <c r="BP6" s="1" t="s">
        <v>172</v>
      </c>
      <c r="BQ6" s="1" t="s">
        <v>210</v>
      </c>
      <c r="BR6" s="1" t="s">
        <v>211</v>
      </c>
      <c r="BS6" s="1" t="s">
        <v>212</v>
      </c>
      <c r="BT6" s="14"/>
    </row>
    <row r="7" spans="1:72" x14ac:dyDescent="0.2">
      <c r="A7" s="29">
        <v>44169.696201377315</v>
      </c>
      <c r="B7" s="1" t="s">
        <v>187</v>
      </c>
      <c r="C7" s="15">
        <v>35821</v>
      </c>
      <c r="D7" s="12">
        <v>44182</v>
      </c>
      <c r="E7" s="13">
        <f t="shared" si="0"/>
        <v>22</v>
      </c>
      <c r="F7" s="1" t="s">
        <v>149</v>
      </c>
      <c r="G7" s="1" t="s">
        <v>213</v>
      </c>
      <c r="H7" s="1" t="s">
        <v>189</v>
      </c>
      <c r="I7" s="1" t="s">
        <v>37</v>
      </c>
      <c r="J7" s="1" t="s">
        <v>16</v>
      </c>
      <c r="K7" s="1" t="s">
        <v>16</v>
      </c>
      <c r="L7" s="1" t="s">
        <v>10</v>
      </c>
      <c r="M7" s="1" t="s">
        <v>17</v>
      </c>
      <c r="N7" s="1" t="s">
        <v>18</v>
      </c>
      <c r="O7" s="1" t="s">
        <v>19</v>
      </c>
      <c r="P7" s="1" t="s">
        <v>190</v>
      </c>
      <c r="Q7" s="1" t="s">
        <v>214</v>
      </c>
      <c r="R7" s="1" t="s">
        <v>192</v>
      </c>
      <c r="S7" s="1" t="s">
        <v>193</v>
      </c>
      <c r="T7" s="1" t="s">
        <v>194</v>
      </c>
      <c r="U7" s="1" t="s">
        <v>189</v>
      </c>
      <c r="V7" s="1" t="s">
        <v>195</v>
      </c>
      <c r="W7" s="1" t="s">
        <v>196</v>
      </c>
      <c r="X7" s="1" t="s">
        <v>196</v>
      </c>
      <c r="Y7" s="1" t="s">
        <v>197</v>
      </c>
      <c r="Z7" s="1">
        <v>2020</v>
      </c>
      <c r="AA7" s="1" t="s">
        <v>197</v>
      </c>
      <c r="AB7" s="1">
        <v>2022</v>
      </c>
      <c r="AC7" s="1" t="s">
        <v>160</v>
      </c>
      <c r="AD7" s="1" t="s">
        <v>161</v>
      </c>
      <c r="AE7" s="1" t="s">
        <v>215</v>
      </c>
      <c r="AF7" s="1" t="s">
        <v>163</v>
      </c>
      <c r="AG7" s="1" t="s">
        <v>165</v>
      </c>
      <c r="AH7" s="1" t="s">
        <v>198</v>
      </c>
      <c r="AI7" s="1" t="s">
        <v>199</v>
      </c>
      <c r="AJ7" s="1" t="s">
        <v>167</v>
      </c>
      <c r="AK7" s="1" t="s">
        <v>168</v>
      </c>
      <c r="AL7" s="1" t="s">
        <v>167</v>
      </c>
      <c r="AM7" s="1" t="s">
        <v>200</v>
      </c>
      <c r="AN7" s="1" t="s">
        <v>169</v>
      </c>
      <c r="AO7" s="1" t="s">
        <v>201</v>
      </c>
      <c r="AP7" s="1" t="s">
        <v>171</v>
      </c>
      <c r="AQ7" s="1" t="s">
        <v>167</v>
      </c>
      <c r="AR7" s="1" t="s">
        <v>172</v>
      </c>
      <c r="AS7" s="1" t="s">
        <v>172</v>
      </c>
      <c r="AT7" s="1" t="s">
        <v>167</v>
      </c>
      <c r="AU7" s="1" t="s">
        <v>202</v>
      </c>
      <c r="AV7" s="1" t="s">
        <v>216</v>
      </c>
      <c r="AW7" s="1" t="s">
        <v>217</v>
      </c>
      <c r="AX7" s="1" t="s">
        <v>218</v>
      </c>
      <c r="AY7" s="1" t="s">
        <v>219</v>
      </c>
      <c r="AZ7" s="1" t="s">
        <v>206</v>
      </c>
      <c r="BA7" s="1" t="s">
        <v>167</v>
      </c>
      <c r="BB7" s="1" t="s">
        <v>167</v>
      </c>
      <c r="BC7" s="1" t="s">
        <v>172</v>
      </c>
      <c r="BD7" s="1" t="s">
        <v>167</v>
      </c>
      <c r="BE7" s="1" t="s">
        <v>167</v>
      </c>
      <c r="BF7" s="1" t="s">
        <v>179</v>
      </c>
      <c r="BG7" s="1" t="s">
        <v>179</v>
      </c>
      <c r="BH7" s="1" t="s">
        <v>172</v>
      </c>
      <c r="BI7" s="1" t="s">
        <v>179</v>
      </c>
      <c r="BJ7" s="1" t="s">
        <v>220</v>
      </c>
      <c r="BK7" s="1" t="s">
        <v>181</v>
      </c>
      <c r="BL7" s="1" t="s">
        <v>221</v>
      </c>
      <c r="BM7" s="1" t="s">
        <v>222</v>
      </c>
      <c r="BN7" s="1" t="s">
        <v>172</v>
      </c>
      <c r="BO7" s="1" t="s">
        <v>167</v>
      </c>
      <c r="BP7" s="1" t="s">
        <v>167</v>
      </c>
      <c r="BQ7" s="1" t="s">
        <v>223</v>
      </c>
      <c r="BR7" s="1" t="s">
        <v>224</v>
      </c>
      <c r="BS7" s="1" t="s">
        <v>225</v>
      </c>
      <c r="BT7" s="14"/>
    </row>
    <row r="8" spans="1:72" x14ac:dyDescent="0.2">
      <c r="A8" s="29">
        <v>44169.700520740742</v>
      </c>
      <c r="B8" s="1" t="s">
        <v>187</v>
      </c>
      <c r="C8" s="15">
        <v>35286</v>
      </c>
      <c r="D8" s="12">
        <v>44182</v>
      </c>
      <c r="E8" s="13">
        <f t="shared" si="0"/>
        <v>24</v>
      </c>
      <c r="F8" s="1" t="s">
        <v>149</v>
      </c>
      <c r="G8" s="1" t="s">
        <v>226</v>
      </c>
      <c r="H8" s="1" t="s">
        <v>189</v>
      </c>
      <c r="I8" s="1" t="s">
        <v>20</v>
      </c>
      <c r="J8" s="1" t="s">
        <v>16</v>
      </c>
      <c r="K8" s="1" t="s">
        <v>16</v>
      </c>
      <c r="L8" s="1" t="s">
        <v>10</v>
      </c>
      <c r="M8" s="1" t="s">
        <v>17</v>
      </c>
      <c r="N8" s="1" t="s">
        <v>18</v>
      </c>
      <c r="O8" s="1" t="s">
        <v>19</v>
      </c>
      <c r="P8" s="1" t="s">
        <v>190</v>
      </c>
      <c r="Q8" s="1" t="s">
        <v>227</v>
      </c>
      <c r="R8" s="1" t="s">
        <v>192</v>
      </c>
      <c r="S8" s="1" t="s">
        <v>193</v>
      </c>
      <c r="T8" s="1" t="s">
        <v>194</v>
      </c>
      <c r="U8" s="1" t="s">
        <v>189</v>
      </c>
      <c r="V8" s="1" t="s">
        <v>195</v>
      </c>
      <c r="W8" s="1" t="s">
        <v>157</v>
      </c>
      <c r="X8" s="1" t="s">
        <v>157</v>
      </c>
      <c r="Y8" s="1" t="s">
        <v>197</v>
      </c>
      <c r="Z8" s="1">
        <v>2020</v>
      </c>
      <c r="AA8" s="1" t="s">
        <v>197</v>
      </c>
      <c r="AB8" s="1">
        <v>2022</v>
      </c>
      <c r="AC8" s="1" t="s">
        <v>160</v>
      </c>
      <c r="AD8" s="1" t="s">
        <v>161</v>
      </c>
      <c r="AE8" s="1" t="s">
        <v>228</v>
      </c>
      <c r="AF8" s="1" t="s">
        <v>163</v>
      </c>
      <c r="AG8" s="1" t="s">
        <v>165</v>
      </c>
      <c r="AH8" s="1" t="s">
        <v>165</v>
      </c>
      <c r="AI8" s="1" t="s">
        <v>199</v>
      </c>
      <c r="AJ8" s="1" t="s">
        <v>167</v>
      </c>
      <c r="AK8" s="1" t="s">
        <v>168</v>
      </c>
      <c r="AL8" s="1" t="s">
        <v>167</v>
      </c>
      <c r="AM8" s="14"/>
      <c r="AN8" s="1" t="s">
        <v>229</v>
      </c>
      <c r="AO8" s="1" t="s">
        <v>230</v>
      </c>
      <c r="AP8" s="1" t="s">
        <v>171</v>
      </c>
      <c r="AQ8" s="1" t="s">
        <v>172</v>
      </c>
      <c r="AR8" s="1" t="s">
        <v>172</v>
      </c>
      <c r="AS8" s="1" t="s">
        <v>172</v>
      </c>
      <c r="AT8" s="1" t="s">
        <v>172</v>
      </c>
      <c r="AU8" s="1" t="s">
        <v>231</v>
      </c>
      <c r="AV8" s="1" t="s">
        <v>232</v>
      </c>
      <c r="AW8" s="1" t="s">
        <v>233</v>
      </c>
      <c r="AX8" s="1" t="s">
        <v>218</v>
      </c>
      <c r="AY8" s="1" t="s">
        <v>177</v>
      </c>
      <c r="AZ8" s="1" t="s">
        <v>234</v>
      </c>
      <c r="BA8" s="1" t="s">
        <v>179</v>
      </c>
      <c r="BB8" s="1" t="s">
        <v>167</v>
      </c>
      <c r="BC8" s="1" t="s">
        <v>172</v>
      </c>
      <c r="BD8" s="1" t="s">
        <v>172</v>
      </c>
      <c r="BE8" s="1" t="s">
        <v>167</v>
      </c>
      <c r="BF8" s="1" t="s">
        <v>172</v>
      </c>
      <c r="BG8" s="1" t="s">
        <v>172</v>
      </c>
      <c r="BH8" s="1" t="s">
        <v>172</v>
      </c>
      <c r="BI8" s="1" t="s">
        <v>179</v>
      </c>
      <c r="BJ8" s="1" t="s">
        <v>207</v>
      </c>
      <c r="BK8" s="1" t="s">
        <v>235</v>
      </c>
      <c r="BL8" s="1" t="s">
        <v>236</v>
      </c>
      <c r="BM8" s="1" t="s">
        <v>237</v>
      </c>
      <c r="BN8" s="1" t="s">
        <v>172</v>
      </c>
      <c r="BO8" s="1" t="s">
        <v>172</v>
      </c>
      <c r="BP8" s="1" t="s">
        <v>167</v>
      </c>
      <c r="BQ8" s="1" t="s">
        <v>238</v>
      </c>
      <c r="BR8" s="1" t="s">
        <v>239</v>
      </c>
      <c r="BS8" s="1" t="s">
        <v>240</v>
      </c>
      <c r="BT8" s="14"/>
    </row>
    <row r="9" spans="1:72" x14ac:dyDescent="0.2">
      <c r="A9" s="29">
        <v>44169.722981562503</v>
      </c>
      <c r="B9" s="1" t="s">
        <v>148</v>
      </c>
      <c r="C9" s="15">
        <v>34723</v>
      </c>
      <c r="D9" s="12">
        <v>44182</v>
      </c>
      <c r="E9" s="13">
        <f t="shared" si="0"/>
        <v>25</v>
      </c>
      <c r="F9" s="1" t="s">
        <v>149</v>
      </c>
      <c r="G9" s="1" t="s">
        <v>241</v>
      </c>
      <c r="H9" s="1" t="s">
        <v>21</v>
      </c>
      <c r="I9" s="1" t="s">
        <v>21</v>
      </c>
      <c r="J9" s="1" t="s">
        <v>16</v>
      </c>
      <c r="K9" s="1" t="s">
        <v>16</v>
      </c>
      <c r="L9" s="1" t="s">
        <v>10</v>
      </c>
      <c r="M9" s="1" t="s">
        <v>11</v>
      </c>
      <c r="N9" s="1" t="s">
        <v>18</v>
      </c>
      <c r="O9" s="1" t="s">
        <v>19</v>
      </c>
      <c r="P9" s="1" t="s">
        <v>242</v>
      </c>
      <c r="Q9" s="1" t="s">
        <v>152</v>
      </c>
      <c r="R9" s="1" t="s">
        <v>192</v>
      </c>
      <c r="S9" s="1" t="s">
        <v>243</v>
      </c>
      <c r="T9" s="1" t="s">
        <v>244</v>
      </c>
      <c r="U9" s="1" t="s">
        <v>245</v>
      </c>
      <c r="V9" s="1" t="s">
        <v>246</v>
      </c>
      <c r="W9" s="1" t="s">
        <v>179</v>
      </c>
      <c r="X9" s="1" t="s">
        <v>179</v>
      </c>
      <c r="Y9" s="1" t="s">
        <v>247</v>
      </c>
      <c r="Z9" s="1">
        <v>2020</v>
      </c>
      <c r="AA9" s="1" t="s">
        <v>159</v>
      </c>
      <c r="AB9" s="1">
        <v>2020</v>
      </c>
      <c r="AC9" s="1" t="s">
        <v>248</v>
      </c>
      <c r="AD9" s="1" t="s">
        <v>161</v>
      </c>
      <c r="AE9" s="1" t="s">
        <v>215</v>
      </c>
      <c r="AF9" s="1" t="s">
        <v>163</v>
      </c>
      <c r="AG9" s="1" t="s">
        <v>165</v>
      </c>
      <c r="AH9" s="1" t="s">
        <v>249</v>
      </c>
      <c r="AI9" s="1" t="s">
        <v>250</v>
      </c>
      <c r="AJ9" s="1" t="s">
        <v>167</v>
      </c>
      <c r="AK9" s="14"/>
      <c r="AL9" s="1" t="s">
        <v>167</v>
      </c>
      <c r="AM9" s="14"/>
      <c r="AN9" s="1" t="s">
        <v>251</v>
      </c>
      <c r="AO9" s="1" t="s">
        <v>201</v>
      </c>
      <c r="AP9" s="1" t="s">
        <v>249</v>
      </c>
      <c r="AQ9" s="1" t="s">
        <v>172</v>
      </c>
      <c r="AR9" s="1" t="s">
        <v>172</v>
      </c>
      <c r="AS9" s="1" t="s">
        <v>172</v>
      </c>
      <c r="AT9" s="1" t="s">
        <v>172</v>
      </c>
      <c r="AU9" s="1" t="s">
        <v>202</v>
      </c>
      <c r="AV9" s="1" t="s">
        <v>252</v>
      </c>
      <c r="AW9" s="1" t="s">
        <v>253</v>
      </c>
      <c r="AX9" s="1" t="s">
        <v>254</v>
      </c>
      <c r="AY9" s="1" t="s">
        <v>255</v>
      </c>
      <c r="AZ9" s="1" t="s">
        <v>256</v>
      </c>
      <c r="BA9" s="1" t="s">
        <v>172</v>
      </c>
      <c r="BB9" s="1" t="s">
        <v>167</v>
      </c>
      <c r="BC9" s="1" t="s">
        <v>167</v>
      </c>
      <c r="BD9" s="1" t="s">
        <v>172</v>
      </c>
      <c r="BE9" s="1" t="s">
        <v>167</v>
      </c>
      <c r="BF9" s="1" t="s">
        <v>172</v>
      </c>
      <c r="BG9" s="1" t="s">
        <v>172</v>
      </c>
      <c r="BH9" s="1" t="s">
        <v>172</v>
      </c>
      <c r="BI9" s="1" t="s">
        <v>179</v>
      </c>
      <c r="BJ9" s="1" t="s">
        <v>257</v>
      </c>
      <c r="BK9" s="1" t="s">
        <v>258</v>
      </c>
      <c r="BL9" s="1" t="s">
        <v>259</v>
      </c>
      <c r="BM9" s="1" t="s">
        <v>260</v>
      </c>
      <c r="BN9" s="1" t="s">
        <v>172</v>
      </c>
      <c r="BO9" s="1" t="s">
        <v>167</v>
      </c>
      <c r="BP9" s="1" t="s">
        <v>167</v>
      </c>
      <c r="BQ9" s="1" t="s">
        <v>261</v>
      </c>
      <c r="BR9" s="1" t="s">
        <v>262</v>
      </c>
      <c r="BS9" s="1" t="s">
        <v>263</v>
      </c>
      <c r="BT9" s="14"/>
    </row>
    <row r="10" spans="1:72" x14ac:dyDescent="0.2">
      <c r="A10" s="29">
        <v>44170.45418645833</v>
      </c>
      <c r="B10" s="1" t="s">
        <v>148</v>
      </c>
      <c r="C10" s="15">
        <v>34513</v>
      </c>
      <c r="D10" s="12">
        <v>44182</v>
      </c>
      <c r="E10" s="13">
        <f t="shared" si="0"/>
        <v>26</v>
      </c>
      <c r="F10" s="1" t="s">
        <v>149</v>
      </c>
      <c r="G10" s="1" t="s">
        <v>264</v>
      </c>
      <c r="H10" s="1" t="s">
        <v>189</v>
      </c>
      <c r="I10" s="1" t="s">
        <v>22</v>
      </c>
      <c r="J10" s="1" t="s">
        <v>23</v>
      </c>
      <c r="K10" s="1" t="s">
        <v>23</v>
      </c>
      <c r="L10" s="1" t="s">
        <v>10</v>
      </c>
      <c r="M10" s="1" t="s">
        <v>24</v>
      </c>
      <c r="N10" s="1" t="s">
        <v>25</v>
      </c>
      <c r="O10" s="1" t="s">
        <v>19</v>
      </c>
      <c r="P10" s="1" t="s">
        <v>190</v>
      </c>
      <c r="Q10" s="1" t="s">
        <v>152</v>
      </c>
      <c r="R10" s="1" t="s">
        <v>192</v>
      </c>
      <c r="S10" s="1" t="s">
        <v>193</v>
      </c>
      <c r="T10" s="1" t="s">
        <v>194</v>
      </c>
      <c r="U10" s="1" t="s">
        <v>189</v>
      </c>
      <c r="V10" s="1" t="s">
        <v>195</v>
      </c>
      <c r="W10" s="1" t="s">
        <v>157</v>
      </c>
      <c r="X10" s="1" t="s">
        <v>196</v>
      </c>
      <c r="Y10" s="1" t="s">
        <v>197</v>
      </c>
      <c r="Z10" s="1">
        <v>2020</v>
      </c>
      <c r="AA10" s="1" t="s">
        <v>265</v>
      </c>
      <c r="AB10" s="1">
        <v>2022</v>
      </c>
      <c r="AC10" s="1" t="s">
        <v>160</v>
      </c>
      <c r="AD10" s="1" t="s">
        <v>161</v>
      </c>
      <c r="AE10" s="1" t="s">
        <v>215</v>
      </c>
      <c r="AF10" s="1" t="s">
        <v>266</v>
      </c>
      <c r="AG10" s="1" t="s">
        <v>267</v>
      </c>
      <c r="AH10" s="1" t="s">
        <v>165</v>
      </c>
      <c r="AI10" s="1" t="s">
        <v>268</v>
      </c>
      <c r="AJ10" s="1" t="s">
        <v>167</v>
      </c>
      <c r="AK10" s="1" t="s">
        <v>168</v>
      </c>
      <c r="AL10" s="1" t="s">
        <v>172</v>
      </c>
      <c r="AM10" s="1" t="s">
        <v>269</v>
      </c>
      <c r="AN10" s="1" t="s">
        <v>169</v>
      </c>
      <c r="AO10" s="1" t="s">
        <v>270</v>
      </c>
      <c r="AP10" s="1" t="s">
        <v>171</v>
      </c>
      <c r="AQ10" s="1" t="s">
        <v>172</v>
      </c>
      <c r="AR10" s="1" t="s">
        <v>172</v>
      </c>
      <c r="AS10" s="1" t="s">
        <v>172</v>
      </c>
      <c r="AT10" s="1" t="s">
        <v>172</v>
      </c>
      <c r="AU10" s="1" t="s">
        <v>202</v>
      </c>
      <c r="AV10" s="1" t="s">
        <v>271</v>
      </c>
      <c r="AW10" s="1" t="s">
        <v>233</v>
      </c>
      <c r="AX10" s="1" t="s">
        <v>218</v>
      </c>
      <c r="AY10" s="1" t="s">
        <v>272</v>
      </c>
      <c r="AZ10" s="1" t="s">
        <v>206</v>
      </c>
      <c r="BA10" s="1" t="s">
        <v>172</v>
      </c>
      <c r="BB10" s="1" t="s">
        <v>167</v>
      </c>
      <c r="BC10" s="1" t="s">
        <v>172</v>
      </c>
      <c r="BD10" s="1" t="s">
        <v>172</v>
      </c>
      <c r="BE10" s="1" t="s">
        <v>172</v>
      </c>
      <c r="BF10" s="1" t="s">
        <v>172</v>
      </c>
      <c r="BG10" s="1" t="s">
        <v>172</v>
      </c>
      <c r="BH10" s="1" t="s">
        <v>172</v>
      </c>
      <c r="BI10" s="1" t="s">
        <v>172</v>
      </c>
      <c r="BJ10" s="1" t="s">
        <v>273</v>
      </c>
      <c r="BK10" s="1" t="s">
        <v>274</v>
      </c>
      <c r="BL10" s="1" t="s">
        <v>275</v>
      </c>
      <c r="BM10" s="1" t="s">
        <v>260</v>
      </c>
      <c r="BN10" s="1" t="s">
        <v>172</v>
      </c>
      <c r="BO10" s="1" t="s">
        <v>172</v>
      </c>
      <c r="BP10" s="1" t="s">
        <v>172</v>
      </c>
      <c r="BQ10" s="1" t="s">
        <v>276</v>
      </c>
      <c r="BR10" s="1" t="s">
        <v>277</v>
      </c>
      <c r="BS10" s="1" t="s">
        <v>278</v>
      </c>
      <c r="BT10" s="14"/>
    </row>
    <row r="11" spans="1:72" x14ac:dyDescent="0.2">
      <c r="A11" s="29">
        <v>44170.472491076391</v>
      </c>
      <c r="B11" s="1" t="s">
        <v>187</v>
      </c>
      <c r="C11" s="15">
        <v>35643</v>
      </c>
      <c r="D11" s="12">
        <v>44182</v>
      </c>
      <c r="E11" s="13">
        <f t="shared" si="0"/>
        <v>23</v>
      </c>
      <c r="F11" s="1" t="s">
        <v>149</v>
      </c>
      <c r="G11" s="1" t="s">
        <v>241</v>
      </c>
      <c r="H11" s="1" t="s">
        <v>189</v>
      </c>
      <c r="I11" s="1" t="s">
        <v>26</v>
      </c>
      <c r="J11" s="1" t="s">
        <v>16</v>
      </c>
      <c r="K11" s="1" t="s">
        <v>16</v>
      </c>
      <c r="L11" s="1" t="s">
        <v>10</v>
      </c>
      <c r="M11" s="1" t="s">
        <v>17</v>
      </c>
      <c r="N11" s="1" t="s">
        <v>18</v>
      </c>
      <c r="O11" s="1" t="s">
        <v>19</v>
      </c>
      <c r="P11" s="1" t="s">
        <v>190</v>
      </c>
      <c r="Q11" s="1" t="s">
        <v>152</v>
      </c>
      <c r="R11" s="1" t="s">
        <v>192</v>
      </c>
      <c r="S11" s="1" t="s">
        <v>193</v>
      </c>
      <c r="T11" s="1" t="s">
        <v>194</v>
      </c>
      <c r="U11" s="1" t="s">
        <v>189</v>
      </c>
      <c r="V11" s="1" t="s">
        <v>195</v>
      </c>
      <c r="W11" s="1" t="s">
        <v>157</v>
      </c>
      <c r="X11" s="1" t="s">
        <v>196</v>
      </c>
      <c r="Y11" s="1" t="s">
        <v>197</v>
      </c>
      <c r="Z11" s="1">
        <v>2020</v>
      </c>
      <c r="AA11" s="1" t="s">
        <v>158</v>
      </c>
      <c r="AB11" s="1">
        <v>2021</v>
      </c>
      <c r="AC11" s="1" t="s">
        <v>160</v>
      </c>
      <c r="AD11" s="1" t="s">
        <v>161</v>
      </c>
      <c r="AE11" s="1" t="s">
        <v>215</v>
      </c>
      <c r="AF11" s="1" t="s">
        <v>266</v>
      </c>
      <c r="AG11" s="1" t="s">
        <v>165</v>
      </c>
      <c r="AH11" s="1" t="s">
        <v>165</v>
      </c>
      <c r="AI11" s="1" t="s">
        <v>199</v>
      </c>
      <c r="AJ11" s="1" t="s">
        <v>167</v>
      </c>
      <c r="AK11" s="14"/>
      <c r="AL11" s="1" t="s">
        <v>172</v>
      </c>
      <c r="AM11" s="14"/>
      <c r="AN11" s="1" t="s">
        <v>169</v>
      </c>
      <c r="AO11" s="1" t="s">
        <v>270</v>
      </c>
      <c r="AP11" s="1" t="s">
        <v>171</v>
      </c>
      <c r="AQ11" s="1" t="s">
        <v>172</v>
      </c>
      <c r="AR11" s="1" t="s">
        <v>172</v>
      </c>
      <c r="AS11" s="1" t="s">
        <v>172</v>
      </c>
      <c r="AT11" s="1" t="s">
        <v>172</v>
      </c>
      <c r="AU11" s="1" t="s">
        <v>202</v>
      </c>
      <c r="AV11" s="1" t="s">
        <v>279</v>
      </c>
      <c r="AW11" s="1" t="s">
        <v>280</v>
      </c>
      <c r="AX11" s="1" t="s">
        <v>204</v>
      </c>
      <c r="AY11" s="1" t="s">
        <v>272</v>
      </c>
      <c r="AZ11" s="1" t="s">
        <v>206</v>
      </c>
      <c r="BA11" s="1" t="s">
        <v>167</v>
      </c>
      <c r="BB11" s="1" t="s">
        <v>167</v>
      </c>
      <c r="BC11" s="1" t="s">
        <v>172</v>
      </c>
      <c r="BD11" s="1" t="s">
        <v>172</v>
      </c>
      <c r="BE11" s="1" t="s">
        <v>172</v>
      </c>
      <c r="BF11" s="1" t="s">
        <v>179</v>
      </c>
      <c r="BG11" s="1" t="s">
        <v>172</v>
      </c>
      <c r="BH11" s="1" t="s">
        <v>172</v>
      </c>
      <c r="BI11" s="1" t="s">
        <v>172</v>
      </c>
      <c r="BJ11" s="1" t="s">
        <v>273</v>
      </c>
      <c r="BK11" s="1" t="s">
        <v>235</v>
      </c>
      <c r="BL11" s="1" t="s">
        <v>281</v>
      </c>
      <c r="BM11" s="1" t="s">
        <v>282</v>
      </c>
      <c r="BN11" s="1" t="s">
        <v>167</v>
      </c>
      <c r="BO11" s="1" t="s">
        <v>167</v>
      </c>
      <c r="BP11" s="1" t="s">
        <v>172</v>
      </c>
      <c r="BQ11" s="14"/>
      <c r="BR11" s="14"/>
      <c r="BS11" s="14"/>
      <c r="BT11" s="14"/>
    </row>
    <row r="12" spans="1:72" x14ac:dyDescent="0.2">
      <c r="A12" s="29">
        <v>44170.505718125001</v>
      </c>
      <c r="B12" s="1" t="s">
        <v>187</v>
      </c>
      <c r="C12" s="15">
        <v>34958</v>
      </c>
      <c r="D12" s="12">
        <v>44182</v>
      </c>
      <c r="E12" s="13">
        <f t="shared" si="0"/>
        <v>25</v>
      </c>
      <c r="F12" s="1" t="s">
        <v>149</v>
      </c>
      <c r="G12" s="1" t="s">
        <v>241</v>
      </c>
      <c r="H12" s="1" t="s">
        <v>20</v>
      </c>
      <c r="I12" s="1" t="s">
        <v>21</v>
      </c>
      <c r="J12" s="1" t="s">
        <v>16</v>
      </c>
      <c r="K12" s="1" t="s">
        <v>16</v>
      </c>
      <c r="L12" s="1" t="s">
        <v>10</v>
      </c>
      <c r="M12" s="1" t="s">
        <v>24</v>
      </c>
      <c r="N12" s="1" t="s">
        <v>12</v>
      </c>
      <c r="O12" s="1" t="s">
        <v>13</v>
      </c>
      <c r="P12" s="1" t="s">
        <v>283</v>
      </c>
      <c r="Q12" s="1" t="s">
        <v>284</v>
      </c>
      <c r="R12" s="1" t="s">
        <v>192</v>
      </c>
      <c r="S12" s="1" t="s">
        <v>193</v>
      </c>
      <c r="T12" s="1" t="s">
        <v>285</v>
      </c>
      <c r="U12" s="1" t="s">
        <v>20</v>
      </c>
      <c r="V12" s="1" t="s">
        <v>286</v>
      </c>
      <c r="W12" s="1" t="s">
        <v>196</v>
      </c>
      <c r="X12" s="1" t="s">
        <v>287</v>
      </c>
      <c r="Y12" s="1" t="s">
        <v>197</v>
      </c>
      <c r="Z12" s="1">
        <v>2018</v>
      </c>
      <c r="AA12" s="1" t="s">
        <v>265</v>
      </c>
      <c r="AB12" s="1">
        <v>2021</v>
      </c>
      <c r="AC12" s="1" t="s">
        <v>288</v>
      </c>
      <c r="AD12" s="1" t="s">
        <v>161</v>
      </c>
      <c r="AE12" s="1" t="s">
        <v>162</v>
      </c>
      <c r="AF12" s="1" t="s">
        <v>163</v>
      </c>
      <c r="AG12" s="1" t="s">
        <v>267</v>
      </c>
      <c r="AH12" s="1" t="s">
        <v>165</v>
      </c>
      <c r="AI12" s="1" t="s">
        <v>289</v>
      </c>
      <c r="AJ12" s="1" t="s">
        <v>167</v>
      </c>
      <c r="AK12" s="1" t="s">
        <v>168</v>
      </c>
      <c r="AL12" s="1" t="s">
        <v>172</v>
      </c>
      <c r="AM12" s="1" t="s">
        <v>290</v>
      </c>
      <c r="AN12" s="1" t="s">
        <v>291</v>
      </c>
      <c r="AO12" s="1" t="s">
        <v>201</v>
      </c>
      <c r="AP12" s="1" t="s">
        <v>171</v>
      </c>
      <c r="AQ12" s="1" t="s">
        <v>172</v>
      </c>
      <c r="AR12" s="1" t="s">
        <v>172</v>
      </c>
      <c r="AS12" s="1" t="s">
        <v>172</v>
      </c>
      <c r="AT12" s="1" t="s">
        <v>172</v>
      </c>
      <c r="AU12" s="1" t="s">
        <v>292</v>
      </c>
      <c r="AV12" s="1" t="s">
        <v>293</v>
      </c>
      <c r="AW12" s="1" t="s">
        <v>294</v>
      </c>
      <c r="AX12" s="1" t="s">
        <v>176</v>
      </c>
      <c r="AY12" s="1" t="s">
        <v>205</v>
      </c>
      <c r="AZ12" s="1" t="s">
        <v>234</v>
      </c>
      <c r="BA12" s="1" t="s">
        <v>172</v>
      </c>
      <c r="BB12" s="1" t="s">
        <v>172</v>
      </c>
      <c r="BC12" s="1" t="s">
        <v>172</v>
      </c>
      <c r="BD12" s="1" t="s">
        <v>172</v>
      </c>
      <c r="BE12" s="1" t="s">
        <v>172</v>
      </c>
      <c r="BF12" s="1" t="s">
        <v>172</v>
      </c>
      <c r="BG12" s="1" t="s">
        <v>172</v>
      </c>
      <c r="BH12" s="1" t="s">
        <v>172</v>
      </c>
      <c r="BI12" s="1" t="s">
        <v>172</v>
      </c>
      <c r="BJ12" s="1" t="s">
        <v>295</v>
      </c>
      <c r="BK12" s="1" t="s">
        <v>235</v>
      </c>
      <c r="BL12" s="1" t="s">
        <v>296</v>
      </c>
      <c r="BM12" s="1" t="s">
        <v>282</v>
      </c>
      <c r="BN12" s="1" t="s">
        <v>172</v>
      </c>
      <c r="BO12" s="1" t="s">
        <v>167</v>
      </c>
      <c r="BP12" s="1" t="s">
        <v>172</v>
      </c>
      <c r="BQ12" s="1" t="s">
        <v>297</v>
      </c>
      <c r="BR12" s="1" t="s">
        <v>298</v>
      </c>
      <c r="BS12" s="1" t="s">
        <v>299</v>
      </c>
      <c r="BT12" s="14"/>
    </row>
    <row r="13" spans="1:72" x14ac:dyDescent="0.2">
      <c r="A13" s="29">
        <v>44170.750861203705</v>
      </c>
      <c r="B13" s="1" t="s">
        <v>148</v>
      </c>
      <c r="C13" s="15">
        <v>34911</v>
      </c>
      <c r="D13" s="12">
        <v>44182</v>
      </c>
      <c r="E13" s="13">
        <f t="shared" si="0"/>
        <v>25</v>
      </c>
      <c r="F13" s="1" t="s">
        <v>149</v>
      </c>
      <c r="G13" s="1" t="s">
        <v>300</v>
      </c>
      <c r="H13" s="1" t="s">
        <v>189</v>
      </c>
      <c r="I13" s="1" t="s">
        <v>27</v>
      </c>
      <c r="J13" s="1" t="s">
        <v>23</v>
      </c>
      <c r="K13" s="1" t="s">
        <v>23</v>
      </c>
      <c r="L13" s="1" t="s">
        <v>10</v>
      </c>
      <c r="M13" s="1" t="s">
        <v>11</v>
      </c>
      <c r="N13" s="1" t="s">
        <v>12</v>
      </c>
      <c r="O13" s="1" t="s">
        <v>13</v>
      </c>
      <c r="P13" s="1" t="s">
        <v>190</v>
      </c>
      <c r="Q13" s="1" t="s">
        <v>152</v>
      </c>
      <c r="R13" s="1" t="s">
        <v>153</v>
      </c>
      <c r="S13" s="1" t="s">
        <v>193</v>
      </c>
      <c r="T13" s="1" t="s">
        <v>194</v>
      </c>
      <c r="U13" s="1" t="s">
        <v>189</v>
      </c>
      <c r="V13" s="1" t="s">
        <v>195</v>
      </c>
      <c r="W13" s="1" t="s">
        <v>157</v>
      </c>
      <c r="X13" s="1" t="s">
        <v>196</v>
      </c>
      <c r="Y13" s="1" t="s">
        <v>197</v>
      </c>
      <c r="Z13" s="1">
        <v>2020</v>
      </c>
      <c r="AA13" s="1" t="s">
        <v>197</v>
      </c>
      <c r="AB13" s="1">
        <v>2022</v>
      </c>
      <c r="AC13" s="1" t="s">
        <v>288</v>
      </c>
      <c r="AD13" s="1" t="s">
        <v>161</v>
      </c>
      <c r="AE13" s="1" t="s">
        <v>162</v>
      </c>
      <c r="AF13" s="1" t="s">
        <v>163</v>
      </c>
      <c r="AG13" s="1" t="s">
        <v>267</v>
      </c>
      <c r="AH13" s="1" t="s">
        <v>267</v>
      </c>
      <c r="AI13" s="1" t="s">
        <v>301</v>
      </c>
      <c r="AJ13" s="1" t="s">
        <v>167</v>
      </c>
      <c r="AK13" s="1" t="s">
        <v>168</v>
      </c>
      <c r="AL13" s="1" t="s">
        <v>172</v>
      </c>
      <c r="AM13" s="1" t="s">
        <v>269</v>
      </c>
      <c r="AN13" s="1" t="s">
        <v>169</v>
      </c>
      <c r="AO13" s="1" t="s">
        <v>230</v>
      </c>
      <c r="AP13" s="1" t="s">
        <v>165</v>
      </c>
      <c r="AQ13" s="1" t="s">
        <v>172</v>
      </c>
      <c r="AR13" s="1" t="s">
        <v>172</v>
      </c>
      <c r="AS13" s="1" t="s">
        <v>172</v>
      </c>
      <c r="AT13" s="1" t="s">
        <v>172</v>
      </c>
      <c r="AU13" s="1" t="s">
        <v>202</v>
      </c>
      <c r="AV13" s="1" t="s">
        <v>279</v>
      </c>
      <c r="AW13" s="1" t="s">
        <v>302</v>
      </c>
      <c r="AX13" s="1" t="s">
        <v>204</v>
      </c>
      <c r="AY13" s="1" t="s">
        <v>205</v>
      </c>
      <c r="AZ13" s="1" t="s">
        <v>178</v>
      </c>
      <c r="BA13" s="1" t="s">
        <v>172</v>
      </c>
      <c r="BB13" s="1" t="s">
        <v>167</v>
      </c>
      <c r="BC13" s="1" t="s">
        <v>172</v>
      </c>
      <c r="BD13" s="1" t="s">
        <v>167</v>
      </c>
      <c r="BE13" s="1" t="s">
        <v>167</v>
      </c>
      <c r="BF13" s="1" t="s">
        <v>167</v>
      </c>
      <c r="BG13" s="1" t="s">
        <v>172</v>
      </c>
      <c r="BH13" s="1" t="s">
        <v>172</v>
      </c>
      <c r="BI13" s="1" t="s">
        <v>172</v>
      </c>
      <c r="BJ13" s="1" t="s">
        <v>273</v>
      </c>
      <c r="BK13" s="1" t="s">
        <v>235</v>
      </c>
      <c r="BL13" s="1" t="s">
        <v>303</v>
      </c>
      <c r="BM13" s="1" t="s">
        <v>304</v>
      </c>
      <c r="BN13" s="1" t="s">
        <v>172</v>
      </c>
      <c r="BO13" s="1" t="s">
        <v>172</v>
      </c>
      <c r="BP13" s="1" t="s">
        <v>172</v>
      </c>
      <c r="BQ13" s="1" t="s">
        <v>305</v>
      </c>
      <c r="BR13" s="1" t="s">
        <v>306</v>
      </c>
      <c r="BS13" s="1" t="s">
        <v>307</v>
      </c>
      <c r="BT13" s="14"/>
    </row>
    <row r="14" spans="1:72" x14ac:dyDescent="0.2">
      <c r="A14" s="29">
        <v>44171.865687407408</v>
      </c>
      <c r="B14" s="1" t="s">
        <v>148</v>
      </c>
      <c r="C14" s="15">
        <v>31880</v>
      </c>
      <c r="D14" s="12">
        <v>44182</v>
      </c>
      <c r="E14" s="13">
        <f t="shared" si="0"/>
        <v>33</v>
      </c>
      <c r="F14" s="1" t="s">
        <v>149</v>
      </c>
      <c r="G14" s="1" t="s">
        <v>308</v>
      </c>
      <c r="H14" s="1" t="s">
        <v>21</v>
      </c>
      <c r="I14" s="1" t="s">
        <v>28</v>
      </c>
      <c r="J14" s="1" t="s">
        <v>16</v>
      </c>
      <c r="K14" s="1" t="s">
        <v>16</v>
      </c>
      <c r="L14" s="1" t="s">
        <v>10</v>
      </c>
      <c r="M14" s="1" t="s">
        <v>17</v>
      </c>
      <c r="N14" s="1" t="s">
        <v>18</v>
      </c>
      <c r="O14" s="1" t="s">
        <v>19</v>
      </c>
      <c r="P14" s="1" t="s">
        <v>309</v>
      </c>
      <c r="Q14" s="1" t="s">
        <v>214</v>
      </c>
      <c r="R14" s="1" t="s">
        <v>153</v>
      </c>
      <c r="S14" s="1" t="s">
        <v>243</v>
      </c>
      <c r="T14" s="1" t="s">
        <v>310</v>
      </c>
      <c r="U14" s="1" t="s">
        <v>21</v>
      </c>
      <c r="V14" s="1" t="s">
        <v>311</v>
      </c>
      <c r="W14" s="1" t="s">
        <v>312</v>
      </c>
      <c r="X14" s="1" t="s">
        <v>312</v>
      </c>
      <c r="Y14" s="1" t="s">
        <v>313</v>
      </c>
      <c r="Z14" s="1">
        <v>2019</v>
      </c>
      <c r="AA14" s="1" t="s">
        <v>247</v>
      </c>
      <c r="AB14" s="1">
        <v>2021</v>
      </c>
      <c r="AC14" s="1" t="s">
        <v>160</v>
      </c>
      <c r="AD14" s="1" t="s">
        <v>161</v>
      </c>
      <c r="AE14" s="1" t="s">
        <v>215</v>
      </c>
      <c r="AF14" s="1" t="s">
        <v>314</v>
      </c>
      <c r="AG14" s="1" t="s">
        <v>267</v>
      </c>
      <c r="AH14" s="1" t="s">
        <v>198</v>
      </c>
      <c r="AI14" s="1" t="s">
        <v>301</v>
      </c>
      <c r="AJ14" s="1" t="s">
        <v>167</v>
      </c>
      <c r="AK14" s="1" t="s">
        <v>168</v>
      </c>
      <c r="AL14" s="1" t="s">
        <v>167</v>
      </c>
      <c r="AM14" s="1" t="s">
        <v>200</v>
      </c>
      <c r="AN14" s="1" t="s">
        <v>169</v>
      </c>
      <c r="AO14" s="1" t="s">
        <v>201</v>
      </c>
      <c r="AP14" s="1" t="s">
        <v>171</v>
      </c>
      <c r="AQ14" s="1" t="s">
        <v>172</v>
      </c>
      <c r="AR14" s="1" t="s">
        <v>172</v>
      </c>
      <c r="AS14" s="1" t="s">
        <v>172</v>
      </c>
      <c r="AT14" s="1" t="s">
        <v>172</v>
      </c>
      <c r="AU14" s="1" t="s">
        <v>202</v>
      </c>
      <c r="AV14" s="1" t="s">
        <v>252</v>
      </c>
      <c r="AW14" s="1" t="s">
        <v>315</v>
      </c>
      <c r="AX14" s="1" t="s">
        <v>218</v>
      </c>
      <c r="AY14" s="1" t="s">
        <v>272</v>
      </c>
      <c r="AZ14" s="1" t="s">
        <v>178</v>
      </c>
      <c r="BA14" s="1" t="s">
        <v>172</v>
      </c>
      <c r="BB14" s="1" t="s">
        <v>167</v>
      </c>
      <c r="BC14" s="1" t="s">
        <v>167</v>
      </c>
      <c r="BD14" s="1" t="s">
        <v>172</v>
      </c>
      <c r="BE14" s="1" t="s">
        <v>167</v>
      </c>
      <c r="BF14" s="1" t="s">
        <v>172</v>
      </c>
      <c r="BG14" s="1" t="s">
        <v>172</v>
      </c>
      <c r="BH14" s="1" t="s">
        <v>172</v>
      </c>
      <c r="BI14" s="1" t="s">
        <v>172</v>
      </c>
      <c r="BJ14" s="1" t="s">
        <v>316</v>
      </c>
      <c r="BK14" s="1" t="s">
        <v>317</v>
      </c>
      <c r="BL14" s="1" t="s">
        <v>296</v>
      </c>
      <c r="BM14" s="1" t="s">
        <v>318</v>
      </c>
      <c r="BN14" s="1" t="s">
        <v>172</v>
      </c>
      <c r="BO14" s="1" t="s">
        <v>167</v>
      </c>
      <c r="BP14" s="1" t="s">
        <v>172</v>
      </c>
      <c r="BQ14" s="1" t="s">
        <v>319</v>
      </c>
      <c r="BR14" s="1" t="s">
        <v>320</v>
      </c>
      <c r="BS14" s="1" t="s">
        <v>321</v>
      </c>
      <c r="BT14" s="14"/>
    </row>
    <row r="15" spans="1:72" x14ac:dyDescent="0.2">
      <c r="A15" s="29">
        <v>44171.86682358796</v>
      </c>
      <c r="B15" s="1" t="s">
        <v>148</v>
      </c>
      <c r="C15" s="15">
        <v>33658</v>
      </c>
      <c r="D15" s="12">
        <v>44182</v>
      </c>
      <c r="E15" s="13">
        <f t="shared" si="0"/>
        <v>28</v>
      </c>
      <c r="F15" s="1" t="s">
        <v>149</v>
      </c>
      <c r="G15" s="1" t="s">
        <v>322</v>
      </c>
      <c r="H15" s="1" t="s">
        <v>21</v>
      </c>
      <c r="I15" s="1" t="s">
        <v>21</v>
      </c>
      <c r="J15" s="1" t="s">
        <v>23</v>
      </c>
      <c r="K15" s="1" t="s">
        <v>23</v>
      </c>
      <c r="L15" s="1" t="s">
        <v>10</v>
      </c>
      <c r="M15" s="1" t="s">
        <v>11</v>
      </c>
      <c r="N15" s="1" t="s">
        <v>25</v>
      </c>
      <c r="O15" s="1" t="s">
        <v>29</v>
      </c>
      <c r="P15" s="1" t="s">
        <v>309</v>
      </c>
      <c r="Q15" s="1" t="s">
        <v>214</v>
      </c>
      <c r="R15" s="1" t="s">
        <v>323</v>
      </c>
      <c r="S15" s="1" t="s">
        <v>243</v>
      </c>
      <c r="T15" s="1" t="s">
        <v>310</v>
      </c>
      <c r="U15" s="1" t="s">
        <v>21</v>
      </c>
      <c r="V15" s="1" t="s">
        <v>311</v>
      </c>
      <c r="W15" s="1" t="s">
        <v>312</v>
      </c>
      <c r="X15" s="1" t="s">
        <v>179</v>
      </c>
      <c r="Y15" s="1" t="s">
        <v>197</v>
      </c>
      <c r="Z15" s="1">
        <v>2019</v>
      </c>
      <c r="AA15" s="1" t="s">
        <v>324</v>
      </c>
      <c r="AB15" s="1">
        <v>2022</v>
      </c>
      <c r="AC15" s="1" t="s">
        <v>288</v>
      </c>
      <c r="AD15" s="1" t="s">
        <v>161</v>
      </c>
      <c r="AE15" s="1" t="s">
        <v>162</v>
      </c>
      <c r="AF15" s="1" t="s">
        <v>163</v>
      </c>
      <c r="AG15" s="1" t="s">
        <v>165</v>
      </c>
      <c r="AH15" s="1" t="s">
        <v>267</v>
      </c>
      <c r="AI15" s="1" t="s">
        <v>325</v>
      </c>
      <c r="AJ15" s="1" t="s">
        <v>172</v>
      </c>
      <c r="AK15" s="1" t="s">
        <v>326</v>
      </c>
      <c r="AL15" s="1" t="s">
        <v>172</v>
      </c>
      <c r="AM15" s="1" t="s">
        <v>326</v>
      </c>
      <c r="AN15" s="1" t="s">
        <v>169</v>
      </c>
      <c r="AO15" s="1" t="s">
        <v>327</v>
      </c>
      <c r="AP15" s="1" t="s">
        <v>165</v>
      </c>
      <c r="AQ15" s="1" t="s">
        <v>172</v>
      </c>
      <c r="AR15" s="1" t="s">
        <v>172</v>
      </c>
      <c r="AS15" s="1" t="s">
        <v>172</v>
      </c>
      <c r="AT15" s="1" t="s">
        <v>172</v>
      </c>
      <c r="AU15" s="1" t="s">
        <v>202</v>
      </c>
      <c r="AV15" s="1" t="s">
        <v>328</v>
      </c>
      <c r="AW15" s="1" t="s">
        <v>294</v>
      </c>
      <c r="AX15" s="1" t="s">
        <v>254</v>
      </c>
      <c r="AY15" s="1" t="s">
        <v>205</v>
      </c>
      <c r="AZ15" s="1" t="s">
        <v>206</v>
      </c>
      <c r="BA15" s="1" t="s">
        <v>172</v>
      </c>
      <c r="BB15" s="1" t="s">
        <v>167</v>
      </c>
      <c r="BC15" s="1" t="s">
        <v>172</v>
      </c>
      <c r="BD15" s="1" t="s">
        <v>172</v>
      </c>
      <c r="BE15" s="1" t="s">
        <v>172</v>
      </c>
      <c r="BF15" s="1" t="s">
        <v>172</v>
      </c>
      <c r="BG15" s="1" t="s">
        <v>167</v>
      </c>
      <c r="BH15" s="1" t="s">
        <v>172</v>
      </c>
      <c r="BI15" s="1" t="s">
        <v>172</v>
      </c>
      <c r="BJ15" s="1" t="s">
        <v>329</v>
      </c>
      <c r="BK15" s="1" t="s">
        <v>274</v>
      </c>
      <c r="BL15" s="1" t="s">
        <v>330</v>
      </c>
      <c r="BM15" s="1" t="s">
        <v>331</v>
      </c>
      <c r="BN15" s="1" t="s">
        <v>172</v>
      </c>
      <c r="BO15" s="1" t="s">
        <v>167</v>
      </c>
      <c r="BP15" s="1" t="s">
        <v>172</v>
      </c>
      <c r="BQ15" s="1" t="s">
        <v>332</v>
      </c>
      <c r="BR15" s="1" t="s">
        <v>333</v>
      </c>
      <c r="BS15" s="1" t="s">
        <v>334</v>
      </c>
      <c r="BT15" s="14"/>
    </row>
    <row r="16" spans="1:72" x14ac:dyDescent="0.2">
      <c r="A16" s="29">
        <v>44171.86851990741</v>
      </c>
      <c r="B16" s="1" t="s">
        <v>148</v>
      </c>
      <c r="C16" s="12">
        <v>33213</v>
      </c>
      <c r="D16" s="12">
        <v>44182</v>
      </c>
      <c r="E16" s="13">
        <f t="shared" si="0"/>
        <v>30</v>
      </c>
      <c r="F16" s="1" t="s">
        <v>335</v>
      </c>
      <c r="G16" s="1" t="s">
        <v>336</v>
      </c>
      <c r="H16" s="1" t="s">
        <v>21</v>
      </c>
      <c r="I16" s="1" t="s">
        <v>33</v>
      </c>
      <c r="J16" s="1" t="s">
        <v>16</v>
      </c>
      <c r="K16" s="1" t="s">
        <v>16</v>
      </c>
      <c r="L16" s="1" t="s">
        <v>10</v>
      </c>
      <c r="M16" s="1" t="s">
        <v>11</v>
      </c>
      <c r="N16" s="1" t="s">
        <v>18</v>
      </c>
      <c r="O16" s="1" t="s">
        <v>19</v>
      </c>
      <c r="P16" s="1" t="s">
        <v>309</v>
      </c>
      <c r="Q16" s="1" t="s">
        <v>214</v>
      </c>
      <c r="R16" s="1" t="s">
        <v>337</v>
      </c>
      <c r="S16" s="1" t="s">
        <v>338</v>
      </c>
      <c r="T16" s="1" t="s">
        <v>310</v>
      </c>
      <c r="U16" s="1" t="s">
        <v>21</v>
      </c>
      <c r="V16" s="1" t="s">
        <v>311</v>
      </c>
      <c r="W16" s="1" t="s">
        <v>179</v>
      </c>
      <c r="X16" s="1" t="s">
        <v>179</v>
      </c>
      <c r="Y16" s="1" t="s">
        <v>265</v>
      </c>
      <c r="Z16" s="1">
        <v>2019</v>
      </c>
      <c r="AA16" s="1" t="s">
        <v>158</v>
      </c>
      <c r="AB16" s="1">
        <v>2021</v>
      </c>
      <c r="AC16" s="1" t="s">
        <v>160</v>
      </c>
      <c r="AD16" s="1" t="s">
        <v>161</v>
      </c>
      <c r="AE16" s="1" t="s">
        <v>228</v>
      </c>
      <c r="AF16" s="1" t="s">
        <v>163</v>
      </c>
      <c r="AG16" s="1" t="s">
        <v>165</v>
      </c>
      <c r="AH16" s="1" t="s">
        <v>198</v>
      </c>
      <c r="AI16" s="1" t="s">
        <v>339</v>
      </c>
      <c r="AJ16" s="1" t="s">
        <v>172</v>
      </c>
      <c r="AK16" s="1" t="s">
        <v>168</v>
      </c>
      <c r="AL16" s="1" t="s">
        <v>167</v>
      </c>
      <c r="AM16" s="1" t="s">
        <v>200</v>
      </c>
      <c r="AN16" s="1" t="s">
        <v>340</v>
      </c>
      <c r="AO16" s="1" t="s">
        <v>201</v>
      </c>
      <c r="AP16" s="1" t="s">
        <v>171</v>
      </c>
      <c r="AQ16" s="1" t="s">
        <v>172</v>
      </c>
      <c r="AR16" s="1" t="s">
        <v>172</v>
      </c>
      <c r="AS16" s="1" t="s">
        <v>172</v>
      </c>
      <c r="AT16" s="1" t="s">
        <v>172</v>
      </c>
      <c r="AU16" s="1" t="s">
        <v>341</v>
      </c>
      <c r="AV16" s="1" t="s">
        <v>342</v>
      </c>
      <c r="AW16" s="1" t="s">
        <v>233</v>
      </c>
      <c r="AX16" s="1" t="s">
        <v>254</v>
      </c>
      <c r="AY16" s="1" t="s">
        <v>219</v>
      </c>
      <c r="AZ16" s="1" t="s">
        <v>343</v>
      </c>
      <c r="BA16" s="1" t="s">
        <v>172</v>
      </c>
      <c r="BB16" s="1" t="s">
        <v>172</v>
      </c>
      <c r="BC16" s="1" t="s">
        <v>172</v>
      </c>
      <c r="BD16" s="1" t="s">
        <v>172</v>
      </c>
      <c r="BE16" s="1" t="s">
        <v>172</v>
      </c>
      <c r="BF16" s="1" t="s">
        <v>172</v>
      </c>
      <c r="BG16" s="1" t="s">
        <v>172</v>
      </c>
      <c r="BH16" s="1" t="s">
        <v>172</v>
      </c>
      <c r="BI16" s="1" t="s">
        <v>172</v>
      </c>
      <c r="BJ16" s="1" t="s">
        <v>180</v>
      </c>
      <c r="BK16" s="1" t="s">
        <v>274</v>
      </c>
      <c r="BL16" s="1" t="s">
        <v>259</v>
      </c>
      <c r="BM16" s="1" t="s">
        <v>209</v>
      </c>
      <c r="BN16" s="1" t="s">
        <v>172</v>
      </c>
      <c r="BO16" s="1" t="s">
        <v>167</v>
      </c>
      <c r="BP16" s="1" t="s">
        <v>172</v>
      </c>
      <c r="BQ16" s="1" t="s">
        <v>344</v>
      </c>
      <c r="BR16" s="1" t="s">
        <v>345</v>
      </c>
      <c r="BS16" s="1" t="s">
        <v>346</v>
      </c>
      <c r="BT16" s="14"/>
    </row>
    <row r="17" spans="1:72" x14ac:dyDescent="0.2">
      <c r="A17" s="29">
        <v>44171.869598229168</v>
      </c>
      <c r="B17" s="1" t="s">
        <v>148</v>
      </c>
      <c r="C17" s="15">
        <v>32616</v>
      </c>
      <c r="D17" s="12">
        <v>44182</v>
      </c>
      <c r="E17" s="13">
        <f t="shared" si="0"/>
        <v>31</v>
      </c>
      <c r="F17" s="1" t="s">
        <v>335</v>
      </c>
      <c r="G17" s="1" t="s">
        <v>322</v>
      </c>
      <c r="H17" s="1" t="s">
        <v>21</v>
      </c>
      <c r="I17" s="1" t="s">
        <v>30</v>
      </c>
      <c r="J17" s="1" t="s">
        <v>9</v>
      </c>
      <c r="K17" s="1" t="s">
        <v>16</v>
      </c>
      <c r="L17" s="1" t="s">
        <v>10</v>
      </c>
      <c r="M17" s="1" t="s">
        <v>11</v>
      </c>
      <c r="N17" s="1" t="s">
        <v>25</v>
      </c>
      <c r="O17" s="1" t="s">
        <v>29</v>
      </c>
      <c r="P17" s="1" t="s">
        <v>309</v>
      </c>
      <c r="Q17" s="1" t="s">
        <v>347</v>
      </c>
      <c r="R17" s="1" t="s">
        <v>323</v>
      </c>
      <c r="S17" s="1" t="s">
        <v>243</v>
      </c>
      <c r="T17" s="1" t="s">
        <v>310</v>
      </c>
      <c r="U17" s="1" t="s">
        <v>21</v>
      </c>
      <c r="V17" s="1" t="s">
        <v>311</v>
      </c>
      <c r="W17" s="1" t="s">
        <v>179</v>
      </c>
      <c r="X17" s="1" t="s">
        <v>179</v>
      </c>
      <c r="Y17" s="1" t="s">
        <v>197</v>
      </c>
      <c r="Z17" s="1">
        <v>2019</v>
      </c>
      <c r="AA17" s="1" t="s">
        <v>265</v>
      </c>
      <c r="AB17" s="1">
        <v>2021</v>
      </c>
      <c r="AC17" s="1" t="s">
        <v>288</v>
      </c>
      <c r="AD17" s="1" t="s">
        <v>161</v>
      </c>
      <c r="AE17" s="1" t="s">
        <v>162</v>
      </c>
      <c r="AF17" s="1" t="s">
        <v>163</v>
      </c>
      <c r="AG17" s="1" t="s">
        <v>165</v>
      </c>
      <c r="AH17" s="1" t="s">
        <v>165</v>
      </c>
      <c r="AI17" s="1" t="s">
        <v>198</v>
      </c>
      <c r="AJ17" s="1" t="s">
        <v>167</v>
      </c>
      <c r="AK17" s="1" t="s">
        <v>168</v>
      </c>
      <c r="AL17" s="1" t="s">
        <v>167</v>
      </c>
      <c r="AM17" s="1" t="s">
        <v>200</v>
      </c>
      <c r="AN17" s="1" t="s">
        <v>169</v>
      </c>
      <c r="AO17" s="1" t="s">
        <v>270</v>
      </c>
      <c r="AP17" s="1" t="s">
        <v>171</v>
      </c>
      <c r="AQ17" s="1" t="s">
        <v>172</v>
      </c>
      <c r="AR17" s="1" t="s">
        <v>172</v>
      </c>
      <c r="AS17" s="1" t="s">
        <v>172</v>
      </c>
      <c r="AT17" s="1" t="s">
        <v>172</v>
      </c>
      <c r="AU17" s="1" t="s">
        <v>341</v>
      </c>
      <c r="AV17" s="1" t="s">
        <v>252</v>
      </c>
      <c r="AW17" s="1" t="s">
        <v>348</v>
      </c>
      <c r="AX17" s="1" t="s">
        <v>204</v>
      </c>
      <c r="AY17" s="1" t="s">
        <v>272</v>
      </c>
      <c r="AZ17" s="1" t="s">
        <v>234</v>
      </c>
      <c r="BA17" s="1" t="s">
        <v>172</v>
      </c>
      <c r="BB17" s="1" t="s">
        <v>172</v>
      </c>
      <c r="BC17" s="1" t="s">
        <v>172</v>
      </c>
      <c r="BD17" s="1" t="s">
        <v>172</v>
      </c>
      <c r="BE17" s="1" t="s">
        <v>172</v>
      </c>
      <c r="BF17" s="1" t="s">
        <v>172</v>
      </c>
      <c r="BG17" s="1" t="s">
        <v>172</v>
      </c>
      <c r="BH17" s="1" t="s">
        <v>172</v>
      </c>
      <c r="BI17" s="1" t="s">
        <v>172</v>
      </c>
      <c r="BJ17" s="1" t="s">
        <v>349</v>
      </c>
      <c r="BK17" s="1" t="s">
        <v>317</v>
      </c>
      <c r="BL17" s="1" t="s">
        <v>350</v>
      </c>
      <c r="BM17" s="1" t="s">
        <v>351</v>
      </c>
      <c r="BN17" s="1" t="s">
        <v>172</v>
      </c>
      <c r="BO17" s="1" t="s">
        <v>172</v>
      </c>
      <c r="BP17" s="1" t="s">
        <v>172</v>
      </c>
      <c r="BQ17" s="1" t="s">
        <v>352</v>
      </c>
      <c r="BR17" s="1" t="s">
        <v>353</v>
      </c>
      <c r="BS17" s="1" t="s">
        <v>354</v>
      </c>
      <c r="BT17" s="14"/>
    </row>
    <row r="18" spans="1:72" x14ac:dyDescent="0.2">
      <c r="A18" s="29">
        <v>44171.8710962037</v>
      </c>
      <c r="B18" s="1" t="s">
        <v>148</v>
      </c>
      <c r="C18" s="15">
        <v>34887</v>
      </c>
      <c r="D18" s="12">
        <v>44182</v>
      </c>
      <c r="E18" s="13">
        <f t="shared" si="0"/>
        <v>25</v>
      </c>
      <c r="F18" s="1" t="s">
        <v>355</v>
      </c>
      <c r="G18" s="1" t="s">
        <v>356</v>
      </c>
      <c r="H18" s="1" t="s">
        <v>21</v>
      </c>
      <c r="I18" s="1" t="s">
        <v>31</v>
      </c>
      <c r="J18" s="1" t="s">
        <v>23</v>
      </c>
      <c r="K18" s="1" t="s">
        <v>23</v>
      </c>
      <c r="L18" s="1" t="s">
        <v>10</v>
      </c>
      <c r="M18" s="1" t="s">
        <v>11</v>
      </c>
      <c r="N18" s="1" t="s">
        <v>18</v>
      </c>
      <c r="O18" s="1" t="s">
        <v>19</v>
      </c>
      <c r="P18" s="1" t="s">
        <v>309</v>
      </c>
      <c r="Q18" s="1" t="s">
        <v>214</v>
      </c>
      <c r="R18" s="1" t="s">
        <v>153</v>
      </c>
      <c r="S18" s="1" t="s">
        <v>338</v>
      </c>
      <c r="T18" s="1" t="s">
        <v>310</v>
      </c>
      <c r="U18" s="1" t="s">
        <v>21</v>
      </c>
      <c r="V18" s="1" t="s">
        <v>311</v>
      </c>
      <c r="W18" s="1" t="s">
        <v>357</v>
      </c>
      <c r="X18" s="1" t="s">
        <v>357</v>
      </c>
      <c r="Y18" s="1" t="s">
        <v>313</v>
      </c>
      <c r="Z18" s="1">
        <v>2018</v>
      </c>
      <c r="AA18" s="1" t="s">
        <v>159</v>
      </c>
      <c r="AB18" s="1">
        <v>2021</v>
      </c>
      <c r="AC18" s="1" t="s">
        <v>160</v>
      </c>
      <c r="AD18" s="1" t="s">
        <v>161</v>
      </c>
      <c r="AE18" s="1" t="s">
        <v>215</v>
      </c>
      <c r="AF18" s="1" t="s">
        <v>266</v>
      </c>
      <c r="AG18" s="1" t="s">
        <v>267</v>
      </c>
      <c r="AH18" s="1" t="s">
        <v>165</v>
      </c>
      <c r="AI18" s="1" t="s">
        <v>166</v>
      </c>
      <c r="AJ18" s="1" t="s">
        <v>172</v>
      </c>
      <c r="AK18" s="1" t="s">
        <v>326</v>
      </c>
      <c r="AL18" s="1" t="s">
        <v>172</v>
      </c>
      <c r="AM18" s="1" t="s">
        <v>326</v>
      </c>
      <c r="AN18" s="1" t="s">
        <v>169</v>
      </c>
      <c r="AO18" s="1" t="s">
        <v>358</v>
      </c>
      <c r="AP18" s="1" t="s">
        <v>165</v>
      </c>
      <c r="AQ18" s="1" t="s">
        <v>172</v>
      </c>
      <c r="AR18" s="1" t="s">
        <v>172</v>
      </c>
      <c r="AS18" s="1" t="s">
        <v>172</v>
      </c>
      <c r="AT18" s="1" t="s">
        <v>172</v>
      </c>
      <c r="AU18" s="1" t="s">
        <v>202</v>
      </c>
      <c r="AV18" s="1" t="s">
        <v>359</v>
      </c>
      <c r="AW18" s="1" t="s">
        <v>360</v>
      </c>
      <c r="AX18" s="1" t="s">
        <v>361</v>
      </c>
      <c r="AY18" s="1" t="s">
        <v>219</v>
      </c>
      <c r="AZ18" s="1" t="s">
        <v>178</v>
      </c>
      <c r="BA18" s="1" t="s">
        <v>167</v>
      </c>
      <c r="BB18" s="1" t="s">
        <v>172</v>
      </c>
      <c r="BC18" s="1" t="s">
        <v>172</v>
      </c>
      <c r="BD18" s="1" t="s">
        <v>172</v>
      </c>
      <c r="BE18" s="1" t="s">
        <v>172</v>
      </c>
      <c r="BF18" s="1" t="s">
        <v>172</v>
      </c>
      <c r="BG18" s="1" t="s">
        <v>172</v>
      </c>
      <c r="BH18" s="1" t="s">
        <v>172</v>
      </c>
      <c r="BI18" s="1" t="s">
        <v>172</v>
      </c>
      <c r="BJ18" s="1" t="s">
        <v>295</v>
      </c>
      <c r="BK18" s="1" t="s">
        <v>181</v>
      </c>
      <c r="BL18" s="1" t="s">
        <v>362</v>
      </c>
      <c r="BM18" s="1" t="s">
        <v>318</v>
      </c>
      <c r="BN18" s="1" t="s">
        <v>172</v>
      </c>
      <c r="BO18" s="1" t="s">
        <v>172</v>
      </c>
      <c r="BP18" s="1" t="s">
        <v>172</v>
      </c>
      <c r="BQ18" s="1" t="s">
        <v>363</v>
      </c>
      <c r="BR18" s="1" t="s">
        <v>364</v>
      </c>
      <c r="BS18" s="1" t="s">
        <v>365</v>
      </c>
      <c r="BT18" s="14"/>
    </row>
    <row r="19" spans="1:72" x14ac:dyDescent="0.2">
      <c r="A19" s="29">
        <v>44171.874435509264</v>
      </c>
      <c r="B19" s="1" t="s">
        <v>148</v>
      </c>
      <c r="C19" s="15">
        <v>33697</v>
      </c>
      <c r="D19" s="12">
        <v>44182</v>
      </c>
      <c r="E19" s="13">
        <f t="shared" si="0"/>
        <v>28</v>
      </c>
      <c r="F19" s="1" t="s">
        <v>149</v>
      </c>
      <c r="G19" s="1" t="s">
        <v>336</v>
      </c>
      <c r="H19" s="1" t="s">
        <v>21</v>
      </c>
      <c r="I19" s="1" t="s">
        <v>8</v>
      </c>
      <c r="J19" s="1" t="s">
        <v>23</v>
      </c>
      <c r="K19" s="1" t="s">
        <v>23</v>
      </c>
      <c r="L19" s="1" t="s">
        <v>10</v>
      </c>
      <c r="M19" s="1" t="s">
        <v>11</v>
      </c>
      <c r="N19" s="1" t="s">
        <v>32</v>
      </c>
      <c r="O19" s="1" t="s">
        <v>13</v>
      </c>
      <c r="P19" s="1" t="s">
        <v>309</v>
      </c>
      <c r="Q19" s="1" t="s">
        <v>214</v>
      </c>
      <c r="R19" s="1" t="s">
        <v>323</v>
      </c>
      <c r="S19" s="1" t="s">
        <v>243</v>
      </c>
      <c r="T19" s="1" t="s">
        <v>310</v>
      </c>
      <c r="U19" s="1" t="s">
        <v>21</v>
      </c>
      <c r="V19" s="1" t="s">
        <v>311</v>
      </c>
      <c r="W19" s="1" t="s">
        <v>312</v>
      </c>
      <c r="X19" s="1" t="s">
        <v>312</v>
      </c>
      <c r="Y19" s="1" t="s">
        <v>197</v>
      </c>
      <c r="Z19" s="1">
        <v>2016</v>
      </c>
      <c r="AA19" s="1" t="s">
        <v>366</v>
      </c>
      <c r="AB19" s="1">
        <v>2022</v>
      </c>
      <c r="AC19" s="1" t="s">
        <v>160</v>
      </c>
      <c r="AD19" s="1" t="s">
        <v>161</v>
      </c>
      <c r="AE19" s="1" t="s">
        <v>215</v>
      </c>
      <c r="AF19" s="1" t="s">
        <v>266</v>
      </c>
      <c r="AG19" s="1" t="s">
        <v>165</v>
      </c>
      <c r="AH19" s="1" t="s">
        <v>267</v>
      </c>
      <c r="AI19" s="1" t="s">
        <v>367</v>
      </c>
      <c r="AJ19" s="1" t="s">
        <v>172</v>
      </c>
      <c r="AK19" s="1" t="s">
        <v>326</v>
      </c>
      <c r="AL19" s="1" t="s">
        <v>172</v>
      </c>
      <c r="AM19" s="1" t="s">
        <v>326</v>
      </c>
      <c r="AN19" s="1" t="s">
        <v>169</v>
      </c>
      <c r="AO19" s="1" t="s">
        <v>368</v>
      </c>
      <c r="AP19" s="1" t="s">
        <v>171</v>
      </c>
      <c r="AQ19" s="1" t="s">
        <v>172</v>
      </c>
      <c r="AR19" s="1" t="s">
        <v>172</v>
      </c>
      <c r="AS19" s="1" t="s">
        <v>172</v>
      </c>
      <c r="AT19" s="1" t="s">
        <v>172</v>
      </c>
      <c r="AU19" s="1" t="s">
        <v>369</v>
      </c>
      <c r="AV19" s="1" t="s">
        <v>370</v>
      </c>
      <c r="AW19" s="1" t="s">
        <v>371</v>
      </c>
      <c r="AX19" s="1" t="s">
        <v>254</v>
      </c>
      <c r="AY19" s="1" t="s">
        <v>272</v>
      </c>
      <c r="AZ19" s="1" t="s">
        <v>206</v>
      </c>
      <c r="BA19" s="1" t="s">
        <v>172</v>
      </c>
      <c r="BB19" s="1" t="s">
        <v>172</v>
      </c>
      <c r="BC19" s="1" t="s">
        <v>172</v>
      </c>
      <c r="BD19" s="1" t="s">
        <v>172</v>
      </c>
      <c r="BE19" s="1" t="s">
        <v>172</v>
      </c>
      <c r="BF19" s="1" t="s">
        <v>172</v>
      </c>
      <c r="BG19" s="1" t="s">
        <v>172</v>
      </c>
      <c r="BH19" s="1" t="s">
        <v>172</v>
      </c>
      <c r="BI19" s="1" t="s">
        <v>179</v>
      </c>
      <c r="BJ19" s="1" t="s">
        <v>372</v>
      </c>
      <c r="BK19" s="1" t="s">
        <v>181</v>
      </c>
      <c r="BL19" s="1" t="s">
        <v>330</v>
      </c>
      <c r="BM19" s="1" t="s">
        <v>373</v>
      </c>
      <c r="BN19" s="1" t="s">
        <v>172</v>
      </c>
      <c r="BO19" s="1" t="s">
        <v>172</v>
      </c>
      <c r="BP19" s="1" t="s">
        <v>172</v>
      </c>
      <c r="BQ19" s="1" t="s">
        <v>374</v>
      </c>
      <c r="BR19" s="1" t="s">
        <v>375</v>
      </c>
      <c r="BS19" s="1" t="s">
        <v>376</v>
      </c>
      <c r="BT19" s="14"/>
    </row>
    <row r="20" spans="1:72" x14ac:dyDescent="0.2">
      <c r="A20" s="29">
        <v>44171.875212060186</v>
      </c>
      <c r="B20" s="1" t="s">
        <v>148</v>
      </c>
      <c r="C20" s="15">
        <v>29971</v>
      </c>
      <c r="D20" s="12">
        <v>44182</v>
      </c>
      <c r="E20" s="13">
        <f t="shared" si="0"/>
        <v>38</v>
      </c>
      <c r="F20" s="1" t="s">
        <v>149</v>
      </c>
      <c r="G20" s="1" t="s">
        <v>377</v>
      </c>
      <c r="H20" s="1" t="s">
        <v>21</v>
      </c>
      <c r="I20" s="1" t="s">
        <v>83</v>
      </c>
      <c r="J20" s="1" t="s">
        <v>34</v>
      </c>
      <c r="K20" s="1" t="s">
        <v>34</v>
      </c>
      <c r="L20" s="1" t="s">
        <v>10</v>
      </c>
      <c r="M20" s="1" t="s">
        <v>35</v>
      </c>
      <c r="N20" s="1" t="s">
        <v>25</v>
      </c>
      <c r="O20" s="1" t="s">
        <v>29</v>
      </c>
      <c r="P20" s="1" t="s">
        <v>309</v>
      </c>
      <c r="Q20" s="1" t="s">
        <v>284</v>
      </c>
      <c r="R20" s="1" t="s">
        <v>192</v>
      </c>
      <c r="S20" s="1" t="s">
        <v>243</v>
      </c>
      <c r="T20" s="1" t="s">
        <v>310</v>
      </c>
      <c r="U20" s="1" t="s">
        <v>21</v>
      </c>
      <c r="V20" s="1" t="s">
        <v>311</v>
      </c>
      <c r="W20" s="1" t="s">
        <v>312</v>
      </c>
      <c r="X20" s="1" t="s">
        <v>312</v>
      </c>
      <c r="Y20" s="1" t="s">
        <v>313</v>
      </c>
      <c r="Z20" s="1">
        <v>2018</v>
      </c>
      <c r="AA20" s="1" t="s">
        <v>247</v>
      </c>
      <c r="AB20" s="1">
        <v>2022</v>
      </c>
      <c r="AC20" s="1" t="s">
        <v>160</v>
      </c>
      <c r="AD20" s="1" t="s">
        <v>161</v>
      </c>
      <c r="AE20" s="1" t="s">
        <v>215</v>
      </c>
      <c r="AF20" s="1" t="s">
        <v>266</v>
      </c>
      <c r="AG20" s="1" t="s">
        <v>164</v>
      </c>
      <c r="AH20" s="1" t="s">
        <v>198</v>
      </c>
      <c r="AI20" s="1" t="s">
        <v>198</v>
      </c>
      <c r="AJ20" s="1" t="s">
        <v>167</v>
      </c>
      <c r="AK20" s="14"/>
      <c r="AL20" s="1" t="s">
        <v>167</v>
      </c>
      <c r="AM20" s="14"/>
      <c r="AN20" s="1" t="s">
        <v>169</v>
      </c>
      <c r="AO20" s="1" t="s">
        <v>378</v>
      </c>
      <c r="AP20" s="1" t="s">
        <v>171</v>
      </c>
      <c r="AQ20" s="1" t="s">
        <v>172</v>
      </c>
      <c r="AR20" s="1" t="s">
        <v>172</v>
      </c>
      <c r="AS20" s="1" t="s">
        <v>167</v>
      </c>
      <c r="AT20" s="1" t="s">
        <v>172</v>
      </c>
      <c r="AU20" s="1" t="s">
        <v>202</v>
      </c>
      <c r="AV20" s="1" t="s">
        <v>271</v>
      </c>
      <c r="AW20" s="1" t="s">
        <v>294</v>
      </c>
      <c r="AX20" s="1" t="s">
        <v>254</v>
      </c>
      <c r="AY20" s="1" t="s">
        <v>272</v>
      </c>
      <c r="AZ20" s="1" t="s">
        <v>178</v>
      </c>
      <c r="BA20" s="1" t="s">
        <v>172</v>
      </c>
      <c r="BB20" s="1" t="s">
        <v>167</v>
      </c>
      <c r="BC20" s="1" t="s">
        <v>172</v>
      </c>
      <c r="BD20" s="1" t="s">
        <v>172</v>
      </c>
      <c r="BE20" s="1" t="s">
        <v>172</v>
      </c>
      <c r="BF20" s="1" t="s">
        <v>172</v>
      </c>
      <c r="BG20" s="1" t="s">
        <v>172</v>
      </c>
      <c r="BH20" s="1" t="s">
        <v>172</v>
      </c>
      <c r="BI20" s="1" t="s">
        <v>172</v>
      </c>
      <c r="BJ20" s="1" t="s">
        <v>379</v>
      </c>
      <c r="BK20" s="1" t="s">
        <v>317</v>
      </c>
      <c r="BL20" s="1" t="s">
        <v>236</v>
      </c>
      <c r="BM20" s="1" t="s">
        <v>260</v>
      </c>
      <c r="BN20" s="1" t="s">
        <v>172</v>
      </c>
      <c r="BO20" s="1" t="s">
        <v>167</v>
      </c>
      <c r="BP20" s="1" t="s">
        <v>172</v>
      </c>
      <c r="BQ20" s="1" t="s">
        <v>380</v>
      </c>
      <c r="BR20" s="1" t="s">
        <v>381</v>
      </c>
      <c r="BS20" s="1" t="s">
        <v>382</v>
      </c>
      <c r="BT20" s="14"/>
    </row>
    <row r="21" spans="1:72" x14ac:dyDescent="0.2">
      <c r="A21" s="29">
        <v>44171.877477407412</v>
      </c>
      <c r="B21" s="1" t="s">
        <v>187</v>
      </c>
      <c r="C21" s="15">
        <v>34720</v>
      </c>
      <c r="D21" s="12">
        <v>44182</v>
      </c>
      <c r="E21" s="13">
        <f t="shared" si="0"/>
        <v>25</v>
      </c>
      <c r="F21" s="1" t="s">
        <v>149</v>
      </c>
      <c r="G21" s="1" t="s">
        <v>383</v>
      </c>
      <c r="H21" s="1" t="s">
        <v>21</v>
      </c>
      <c r="I21" s="1" t="s">
        <v>21</v>
      </c>
      <c r="J21" s="1" t="s">
        <v>16</v>
      </c>
      <c r="K21" s="1" t="s">
        <v>16</v>
      </c>
      <c r="L21" s="1" t="s">
        <v>10</v>
      </c>
      <c r="M21" s="1" t="s">
        <v>36</v>
      </c>
      <c r="N21" s="1" t="s">
        <v>18</v>
      </c>
      <c r="O21" s="1" t="s">
        <v>13</v>
      </c>
      <c r="P21" s="1" t="s">
        <v>384</v>
      </c>
      <c r="Q21" s="1" t="s">
        <v>152</v>
      </c>
      <c r="R21" s="1" t="s">
        <v>337</v>
      </c>
      <c r="S21" s="1" t="s">
        <v>385</v>
      </c>
      <c r="T21" s="1" t="s">
        <v>386</v>
      </c>
      <c r="U21" s="1" t="s">
        <v>21</v>
      </c>
      <c r="V21" s="1" t="s">
        <v>387</v>
      </c>
      <c r="W21" s="1" t="s">
        <v>179</v>
      </c>
      <c r="X21" s="1" t="s">
        <v>179</v>
      </c>
      <c r="Y21" s="1" t="s">
        <v>158</v>
      </c>
      <c r="Z21" s="1">
        <v>2020</v>
      </c>
      <c r="AA21" s="1" t="s">
        <v>158</v>
      </c>
      <c r="AB21" s="1">
        <v>2030</v>
      </c>
      <c r="AC21" s="1" t="s">
        <v>288</v>
      </c>
      <c r="AD21" s="1" t="s">
        <v>161</v>
      </c>
      <c r="AE21" s="1" t="s">
        <v>162</v>
      </c>
      <c r="AF21" s="1" t="s">
        <v>163</v>
      </c>
      <c r="AG21" s="1" t="s">
        <v>165</v>
      </c>
      <c r="AH21" s="1" t="s">
        <v>165</v>
      </c>
      <c r="AI21" s="1" t="s">
        <v>289</v>
      </c>
      <c r="AJ21" s="1" t="s">
        <v>167</v>
      </c>
      <c r="AK21" s="14"/>
      <c r="AL21" s="1" t="s">
        <v>167</v>
      </c>
      <c r="AM21" s="14"/>
      <c r="AN21" s="1" t="s">
        <v>340</v>
      </c>
      <c r="AO21" s="1" t="s">
        <v>230</v>
      </c>
      <c r="AP21" s="1" t="s">
        <v>171</v>
      </c>
      <c r="AQ21" s="1" t="s">
        <v>172</v>
      </c>
      <c r="AR21" s="1" t="s">
        <v>172</v>
      </c>
      <c r="AS21" s="1" t="s">
        <v>172</v>
      </c>
      <c r="AT21" s="1" t="s">
        <v>172</v>
      </c>
      <c r="AU21" s="1" t="s">
        <v>202</v>
      </c>
      <c r="AV21" s="1" t="s">
        <v>232</v>
      </c>
      <c r="AW21" s="1" t="s">
        <v>388</v>
      </c>
      <c r="AX21" s="1" t="s">
        <v>218</v>
      </c>
      <c r="AY21" s="1" t="s">
        <v>272</v>
      </c>
      <c r="AZ21" s="1" t="s">
        <v>206</v>
      </c>
      <c r="BA21" s="1" t="s">
        <v>172</v>
      </c>
      <c r="BB21" s="1" t="s">
        <v>167</v>
      </c>
      <c r="BC21" s="1" t="s">
        <v>167</v>
      </c>
      <c r="BD21" s="1" t="s">
        <v>172</v>
      </c>
      <c r="BE21" s="1" t="s">
        <v>167</v>
      </c>
      <c r="BF21" s="1" t="s">
        <v>172</v>
      </c>
      <c r="BG21" s="1" t="s">
        <v>172</v>
      </c>
      <c r="BH21" s="1" t="s">
        <v>172</v>
      </c>
      <c r="BI21" s="1" t="s">
        <v>179</v>
      </c>
      <c r="BJ21" s="1" t="s">
        <v>389</v>
      </c>
      <c r="BK21" s="1" t="s">
        <v>274</v>
      </c>
      <c r="BL21" s="1" t="s">
        <v>221</v>
      </c>
      <c r="BM21" s="1" t="s">
        <v>390</v>
      </c>
      <c r="BN21" s="1" t="s">
        <v>167</v>
      </c>
      <c r="BO21" s="1" t="s">
        <v>167</v>
      </c>
      <c r="BP21" s="1" t="s">
        <v>167</v>
      </c>
      <c r="BQ21" s="14"/>
      <c r="BR21" s="14"/>
      <c r="BS21" s="14"/>
      <c r="BT21" s="14"/>
    </row>
    <row r="22" spans="1:72" x14ac:dyDescent="0.2">
      <c r="A22" s="29">
        <v>44171.877501145835</v>
      </c>
      <c r="B22" s="1" t="s">
        <v>148</v>
      </c>
      <c r="C22" s="15">
        <v>31951</v>
      </c>
      <c r="D22" s="12">
        <v>44182</v>
      </c>
      <c r="E22" s="13">
        <f t="shared" si="0"/>
        <v>33</v>
      </c>
      <c r="F22" s="1" t="s">
        <v>335</v>
      </c>
      <c r="G22" s="1" t="s">
        <v>391</v>
      </c>
      <c r="H22" s="1" t="s">
        <v>21</v>
      </c>
      <c r="I22" s="1" t="s">
        <v>21</v>
      </c>
      <c r="J22" s="1" t="s">
        <v>34</v>
      </c>
      <c r="K22" s="1" t="s">
        <v>16</v>
      </c>
      <c r="L22" s="1" t="s">
        <v>10</v>
      </c>
      <c r="M22" s="1" t="s">
        <v>11</v>
      </c>
      <c r="N22" s="1" t="s">
        <v>18</v>
      </c>
      <c r="O22" s="1" t="s">
        <v>19</v>
      </c>
      <c r="P22" s="1" t="s">
        <v>309</v>
      </c>
      <c r="Q22" s="1" t="s">
        <v>214</v>
      </c>
      <c r="R22" s="1" t="s">
        <v>192</v>
      </c>
      <c r="S22" s="1" t="s">
        <v>243</v>
      </c>
      <c r="T22" s="1" t="s">
        <v>310</v>
      </c>
      <c r="U22" s="1" t="s">
        <v>21</v>
      </c>
      <c r="V22" s="1" t="s">
        <v>311</v>
      </c>
      <c r="W22" s="1" t="s">
        <v>312</v>
      </c>
      <c r="X22" s="1" t="s">
        <v>179</v>
      </c>
      <c r="Y22" s="1" t="s">
        <v>197</v>
      </c>
      <c r="Z22" s="1">
        <v>2019</v>
      </c>
      <c r="AA22" s="1" t="s">
        <v>392</v>
      </c>
      <c r="AB22" s="1">
        <v>2021</v>
      </c>
      <c r="AC22" s="1" t="s">
        <v>160</v>
      </c>
      <c r="AD22" s="1" t="s">
        <v>161</v>
      </c>
      <c r="AE22" s="1" t="s">
        <v>162</v>
      </c>
      <c r="AF22" s="1" t="s">
        <v>163</v>
      </c>
      <c r="AG22" s="1" t="s">
        <v>165</v>
      </c>
      <c r="AH22" s="1" t="s">
        <v>165</v>
      </c>
      <c r="AI22" s="1" t="s">
        <v>166</v>
      </c>
      <c r="AJ22" s="1" t="s">
        <v>167</v>
      </c>
      <c r="AK22" s="1" t="s">
        <v>168</v>
      </c>
      <c r="AL22" s="1" t="s">
        <v>167</v>
      </c>
      <c r="AM22" s="1" t="s">
        <v>200</v>
      </c>
      <c r="AN22" s="1" t="s">
        <v>169</v>
      </c>
      <c r="AO22" s="1" t="s">
        <v>201</v>
      </c>
      <c r="AP22" s="1" t="s">
        <v>171</v>
      </c>
      <c r="AQ22" s="1" t="s">
        <v>172</v>
      </c>
      <c r="AR22" s="1" t="s">
        <v>172</v>
      </c>
      <c r="AS22" s="1" t="s">
        <v>172</v>
      </c>
      <c r="AT22" s="1" t="s">
        <v>172</v>
      </c>
      <c r="AU22" s="1" t="s">
        <v>393</v>
      </c>
      <c r="AV22" s="1" t="s">
        <v>328</v>
      </c>
      <c r="AW22" s="1" t="s">
        <v>394</v>
      </c>
      <c r="AX22" s="1" t="s">
        <v>395</v>
      </c>
      <c r="AY22" s="1" t="s">
        <v>272</v>
      </c>
      <c r="AZ22" s="1" t="s">
        <v>206</v>
      </c>
      <c r="BA22" s="1" t="s">
        <v>172</v>
      </c>
      <c r="BB22" s="1" t="s">
        <v>167</v>
      </c>
      <c r="BC22" s="1" t="s">
        <v>172</v>
      </c>
      <c r="BD22" s="1" t="s">
        <v>172</v>
      </c>
      <c r="BE22" s="1" t="s">
        <v>172</v>
      </c>
      <c r="BF22" s="1" t="s">
        <v>172</v>
      </c>
      <c r="BG22" s="1" t="s">
        <v>172</v>
      </c>
      <c r="BH22" s="1" t="s">
        <v>172</v>
      </c>
      <c r="BI22" s="1" t="s">
        <v>172</v>
      </c>
      <c r="BJ22" s="1" t="s">
        <v>273</v>
      </c>
      <c r="BK22" s="1" t="s">
        <v>274</v>
      </c>
      <c r="BL22" s="1" t="s">
        <v>396</v>
      </c>
      <c r="BM22" s="1" t="s">
        <v>260</v>
      </c>
      <c r="BN22" s="1" t="s">
        <v>172</v>
      </c>
      <c r="BO22" s="1" t="s">
        <v>172</v>
      </c>
      <c r="BP22" s="1" t="s">
        <v>167</v>
      </c>
      <c r="BQ22" s="14"/>
      <c r="BR22" s="1" t="s">
        <v>397</v>
      </c>
      <c r="BS22" s="1" t="s">
        <v>398</v>
      </c>
      <c r="BT22" s="14"/>
    </row>
    <row r="23" spans="1:72" x14ac:dyDescent="0.2">
      <c r="A23" s="29">
        <v>44171.877586562499</v>
      </c>
      <c r="B23" s="1" t="s">
        <v>148</v>
      </c>
      <c r="C23" s="15">
        <v>32561</v>
      </c>
      <c r="D23" s="12">
        <v>44182</v>
      </c>
      <c r="E23" s="13">
        <f t="shared" si="0"/>
        <v>31</v>
      </c>
      <c r="F23" s="1" t="s">
        <v>149</v>
      </c>
      <c r="G23" s="1" t="s">
        <v>399</v>
      </c>
      <c r="H23" s="1" t="s">
        <v>21</v>
      </c>
      <c r="I23" s="1" t="s">
        <v>21</v>
      </c>
      <c r="J23" s="1" t="s">
        <v>23</v>
      </c>
      <c r="K23" s="1" t="s">
        <v>16</v>
      </c>
      <c r="L23" s="1" t="s">
        <v>10</v>
      </c>
      <c r="M23" s="1" t="s">
        <v>11</v>
      </c>
      <c r="N23" s="1" t="s">
        <v>18</v>
      </c>
      <c r="O23" s="1" t="s">
        <v>19</v>
      </c>
      <c r="P23" s="1" t="s">
        <v>309</v>
      </c>
      <c r="Q23" s="1" t="s">
        <v>400</v>
      </c>
      <c r="R23" s="1" t="s">
        <v>153</v>
      </c>
      <c r="S23" s="1" t="s">
        <v>243</v>
      </c>
      <c r="T23" s="1" t="s">
        <v>310</v>
      </c>
      <c r="U23" s="1" t="s">
        <v>21</v>
      </c>
      <c r="V23" s="1" t="s">
        <v>311</v>
      </c>
      <c r="W23" s="1" t="s">
        <v>312</v>
      </c>
      <c r="X23" s="1" t="s">
        <v>312</v>
      </c>
      <c r="Y23" s="1" t="s">
        <v>159</v>
      </c>
      <c r="Z23" s="1">
        <v>2018</v>
      </c>
      <c r="AA23" s="1" t="s">
        <v>247</v>
      </c>
      <c r="AB23" s="1">
        <v>2021</v>
      </c>
      <c r="AC23" s="1" t="s">
        <v>160</v>
      </c>
      <c r="AD23" s="1" t="s">
        <v>161</v>
      </c>
      <c r="AE23" s="1" t="s">
        <v>162</v>
      </c>
      <c r="AF23" s="1" t="s">
        <v>266</v>
      </c>
      <c r="AG23" s="1" t="s">
        <v>267</v>
      </c>
      <c r="AH23" s="1" t="s">
        <v>165</v>
      </c>
      <c r="AI23" s="1" t="s">
        <v>289</v>
      </c>
      <c r="AJ23" s="1" t="s">
        <v>167</v>
      </c>
      <c r="AK23" s="1" t="s">
        <v>168</v>
      </c>
      <c r="AL23" s="1" t="s">
        <v>167</v>
      </c>
      <c r="AM23" s="1" t="s">
        <v>200</v>
      </c>
      <c r="AN23" s="1" t="s">
        <v>169</v>
      </c>
      <c r="AO23" s="1" t="s">
        <v>401</v>
      </c>
      <c r="AP23" s="1" t="s">
        <v>165</v>
      </c>
      <c r="AQ23" s="1" t="s">
        <v>172</v>
      </c>
      <c r="AR23" s="1" t="s">
        <v>172</v>
      </c>
      <c r="AS23" s="1" t="s">
        <v>172</v>
      </c>
      <c r="AT23" s="1" t="s">
        <v>167</v>
      </c>
      <c r="AU23" s="1" t="s">
        <v>202</v>
      </c>
      <c r="AV23" s="1" t="s">
        <v>359</v>
      </c>
      <c r="AW23" s="1" t="s">
        <v>402</v>
      </c>
      <c r="AX23" s="1" t="s">
        <v>176</v>
      </c>
      <c r="AY23" s="1" t="s">
        <v>272</v>
      </c>
      <c r="AZ23" s="1" t="s">
        <v>206</v>
      </c>
      <c r="BA23" s="1" t="s">
        <v>172</v>
      </c>
      <c r="BB23" s="1" t="s">
        <v>167</v>
      </c>
      <c r="BC23" s="1" t="s">
        <v>167</v>
      </c>
      <c r="BD23" s="1" t="s">
        <v>172</v>
      </c>
      <c r="BE23" s="1" t="s">
        <v>172</v>
      </c>
      <c r="BF23" s="1" t="s">
        <v>172</v>
      </c>
      <c r="BG23" s="1" t="s">
        <v>172</v>
      </c>
      <c r="BH23" s="1" t="s">
        <v>172</v>
      </c>
      <c r="BI23" s="1" t="s">
        <v>172</v>
      </c>
      <c r="BJ23" s="1" t="s">
        <v>389</v>
      </c>
      <c r="BK23" s="1" t="s">
        <v>181</v>
      </c>
      <c r="BL23" s="1" t="s">
        <v>303</v>
      </c>
      <c r="BM23" s="1" t="s">
        <v>318</v>
      </c>
      <c r="BN23" s="1" t="s">
        <v>167</v>
      </c>
      <c r="BO23" s="1" t="s">
        <v>172</v>
      </c>
      <c r="BP23" s="1" t="s">
        <v>167</v>
      </c>
      <c r="BQ23" s="1" t="s">
        <v>403</v>
      </c>
      <c r="BR23" s="1" t="s">
        <v>404</v>
      </c>
      <c r="BS23" s="1" t="s">
        <v>405</v>
      </c>
      <c r="BT23" s="14"/>
    </row>
    <row r="24" spans="1:72" x14ac:dyDescent="0.2">
      <c r="A24" s="29">
        <v>44171.877696354168</v>
      </c>
      <c r="B24" s="1" t="s">
        <v>148</v>
      </c>
      <c r="C24" s="15">
        <v>33213</v>
      </c>
      <c r="D24" s="12">
        <v>44182</v>
      </c>
      <c r="E24" s="13">
        <f t="shared" si="0"/>
        <v>30</v>
      </c>
      <c r="F24" s="1" t="s">
        <v>149</v>
      </c>
      <c r="G24" s="1" t="s">
        <v>406</v>
      </c>
      <c r="H24" s="1" t="str">
        <f t="shared" ref="H24:H53" si="1">U24</f>
        <v>Cimahi</v>
      </c>
      <c r="I24" s="1" t="s">
        <v>407</v>
      </c>
      <c r="J24" s="1" t="s">
        <v>16</v>
      </c>
      <c r="K24" s="1" t="s">
        <v>16</v>
      </c>
      <c r="L24" s="1" t="s">
        <v>10</v>
      </c>
      <c r="M24" s="1" t="s">
        <v>11</v>
      </c>
      <c r="N24" s="1" t="s">
        <v>25</v>
      </c>
      <c r="O24" s="1" t="s">
        <v>29</v>
      </c>
      <c r="P24" s="1" t="s">
        <v>309</v>
      </c>
      <c r="Q24" s="1" t="s">
        <v>152</v>
      </c>
      <c r="R24" s="1" t="s">
        <v>153</v>
      </c>
      <c r="S24" s="1" t="s">
        <v>243</v>
      </c>
      <c r="T24" s="1" t="s">
        <v>310</v>
      </c>
      <c r="U24" s="1" t="s">
        <v>37</v>
      </c>
      <c r="V24" s="1" t="s">
        <v>311</v>
      </c>
      <c r="W24" s="1" t="s">
        <v>312</v>
      </c>
      <c r="X24" s="1" t="s">
        <v>312</v>
      </c>
      <c r="Y24" s="1" t="s">
        <v>265</v>
      </c>
      <c r="Z24" s="1">
        <v>2015</v>
      </c>
      <c r="AA24" s="1" t="s">
        <v>408</v>
      </c>
      <c r="AB24" s="1">
        <v>2022</v>
      </c>
      <c r="AC24" s="1" t="s">
        <v>160</v>
      </c>
      <c r="AD24" s="1" t="s">
        <v>161</v>
      </c>
      <c r="AE24" s="1" t="s">
        <v>162</v>
      </c>
      <c r="AF24" s="1" t="s">
        <v>163</v>
      </c>
      <c r="AG24" s="1" t="s">
        <v>267</v>
      </c>
      <c r="AH24" s="1" t="s">
        <v>165</v>
      </c>
      <c r="AI24" s="1" t="s">
        <v>166</v>
      </c>
      <c r="AJ24" s="1" t="s">
        <v>172</v>
      </c>
      <c r="AK24" s="1" t="s">
        <v>326</v>
      </c>
      <c r="AL24" s="1" t="s">
        <v>172</v>
      </c>
      <c r="AM24" s="1" t="s">
        <v>326</v>
      </c>
      <c r="AN24" s="1" t="s">
        <v>169</v>
      </c>
      <c r="AO24" s="1" t="s">
        <v>368</v>
      </c>
      <c r="AP24" s="1" t="s">
        <v>165</v>
      </c>
      <c r="AQ24" s="1" t="s">
        <v>172</v>
      </c>
      <c r="AR24" s="1" t="s">
        <v>172</v>
      </c>
      <c r="AS24" s="1" t="s">
        <v>172</v>
      </c>
      <c r="AT24" s="1" t="s">
        <v>172</v>
      </c>
      <c r="AU24" s="1" t="s">
        <v>202</v>
      </c>
      <c r="AV24" s="1" t="s">
        <v>342</v>
      </c>
      <c r="AW24" s="1" t="s">
        <v>409</v>
      </c>
      <c r="AX24" s="1" t="s">
        <v>176</v>
      </c>
      <c r="AY24" s="1" t="s">
        <v>205</v>
      </c>
      <c r="AZ24" s="1" t="s">
        <v>410</v>
      </c>
      <c r="BA24" s="1" t="s">
        <v>167</v>
      </c>
      <c r="BB24" s="1" t="s">
        <v>167</v>
      </c>
      <c r="BC24" s="1" t="s">
        <v>172</v>
      </c>
      <c r="BD24" s="1" t="s">
        <v>167</v>
      </c>
      <c r="BE24" s="1" t="s">
        <v>172</v>
      </c>
      <c r="BF24" s="1" t="s">
        <v>172</v>
      </c>
      <c r="BG24" s="1" t="s">
        <v>172</v>
      </c>
      <c r="BH24" s="1" t="s">
        <v>172</v>
      </c>
      <c r="BI24" s="1" t="s">
        <v>172</v>
      </c>
      <c r="BJ24" s="1" t="s">
        <v>411</v>
      </c>
      <c r="BK24" s="1" t="s">
        <v>181</v>
      </c>
      <c r="BL24" s="1" t="s">
        <v>412</v>
      </c>
      <c r="BM24" s="1" t="s">
        <v>318</v>
      </c>
      <c r="BN24" s="1" t="s">
        <v>172</v>
      </c>
      <c r="BO24" s="1" t="s">
        <v>167</v>
      </c>
      <c r="BP24" s="1" t="s">
        <v>172</v>
      </c>
      <c r="BQ24" s="1" t="s">
        <v>413</v>
      </c>
      <c r="BR24" s="1" t="s">
        <v>414</v>
      </c>
      <c r="BS24" s="1" t="s">
        <v>415</v>
      </c>
      <c r="BT24" s="14"/>
    </row>
    <row r="25" spans="1:72" x14ac:dyDescent="0.2">
      <c r="A25" s="29">
        <v>44171.880444305556</v>
      </c>
      <c r="B25" s="1" t="s">
        <v>148</v>
      </c>
      <c r="C25" s="15">
        <v>35334</v>
      </c>
      <c r="D25" s="12">
        <v>44182</v>
      </c>
      <c r="E25" s="13">
        <f t="shared" si="0"/>
        <v>24</v>
      </c>
      <c r="F25" s="1" t="s">
        <v>149</v>
      </c>
      <c r="G25" s="1" t="s">
        <v>383</v>
      </c>
      <c r="H25" s="1" t="s">
        <v>21</v>
      </c>
      <c r="I25" s="1" t="s">
        <v>38</v>
      </c>
      <c r="J25" s="1" t="s">
        <v>16</v>
      </c>
      <c r="K25" s="1" t="s">
        <v>16</v>
      </c>
      <c r="L25" s="1" t="s">
        <v>10</v>
      </c>
      <c r="M25" s="1" t="s">
        <v>35</v>
      </c>
      <c r="N25" s="1" t="s">
        <v>12</v>
      </c>
      <c r="O25" s="1" t="s">
        <v>39</v>
      </c>
      <c r="P25" s="1" t="s">
        <v>309</v>
      </c>
      <c r="Q25" s="1" t="s">
        <v>416</v>
      </c>
      <c r="R25" s="1" t="s">
        <v>337</v>
      </c>
      <c r="S25" s="1" t="s">
        <v>243</v>
      </c>
      <c r="T25" s="1" t="s">
        <v>310</v>
      </c>
      <c r="U25" s="1" t="s">
        <v>21</v>
      </c>
      <c r="V25" s="1" t="s">
        <v>311</v>
      </c>
      <c r="W25" s="1" t="s">
        <v>312</v>
      </c>
      <c r="X25" s="1" t="s">
        <v>312</v>
      </c>
      <c r="Y25" s="1" t="s">
        <v>197</v>
      </c>
      <c r="Z25" s="1">
        <v>2019</v>
      </c>
      <c r="AA25" s="1" t="s">
        <v>408</v>
      </c>
      <c r="AB25" s="1">
        <v>2021</v>
      </c>
      <c r="AC25" s="1" t="s">
        <v>288</v>
      </c>
      <c r="AD25" s="1" t="s">
        <v>161</v>
      </c>
      <c r="AE25" s="1" t="s">
        <v>215</v>
      </c>
      <c r="AF25" s="1" t="s">
        <v>266</v>
      </c>
      <c r="AG25" s="1" t="s">
        <v>267</v>
      </c>
      <c r="AH25" s="1" t="s">
        <v>165</v>
      </c>
      <c r="AI25" s="1" t="s">
        <v>417</v>
      </c>
      <c r="AJ25" s="1" t="s">
        <v>172</v>
      </c>
      <c r="AK25" s="1" t="s">
        <v>326</v>
      </c>
      <c r="AL25" s="1" t="s">
        <v>167</v>
      </c>
      <c r="AM25" s="14"/>
      <c r="AN25" s="1" t="s">
        <v>169</v>
      </c>
      <c r="AO25" s="1" t="s">
        <v>230</v>
      </c>
      <c r="AP25" s="1" t="s">
        <v>418</v>
      </c>
      <c r="AQ25" s="1" t="s">
        <v>172</v>
      </c>
      <c r="AR25" s="1" t="s">
        <v>172</v>
      </c>
      <c r="AS25" s="1" t="s">
        <v>172</v>
      </c>
      <c r="AT25" s="1" t="s">
        <v>172</v>
      </c>
      <c r="AU25" s="1" t="s">
        <v>173</v>
      </c>
      <c r="AV25" s="1" t="s">
        <v>342</v>
      </c>
      <c r="AW25" s="1" t="s">
        <v>409</v>
      </c>
      <c r="AX25" s="1" t="s">
        <v>218</v>
      </c>
      <c r="AY25" s="1" t="s">
        <v>272</v>
      </c>
      <c r="AZ25" s="1" t="s">
        <v>178</v>
      </c>
      <c r="BA25" s="1" t="s">
        <v>172</v>
      </c>
      <c r="BB25" s="1" t="s">
        <v>167</v>
      </c>
      <c r="BC25" s="1" t="s">
        <v>172</v>
      </c>
      <c r="BD25" s="1" t="s">
        <v>172</v>
      </c>
      <c r="BE25" s="1" t="s">
        <v>172</v>
      </c>
      <c r="BF25" s="1" t="s">
        <v>172</v>
      </c>
      <c r="BG25" s="1" t="s">
        <v>172</v>
      </c>
      <c r="BH25" s="1" t="s">
        <v>172</v>
      </c>
      <c r="BI25" s="1" t="s">
        <v>172</v>
      </c>
      <c r="BJ25" s="1" t="s">
        <v>180</v>
      </c>
      <c r="BK25" s="1" t="s">
        <v>419</v>
      </c>
      <c r="BL25" s="1" t="s">
        <v>236</v>
      </c>
      <c r="BM25" s="1" t="s">
        <v>260</v>
      </c>
      <c r="BN25" s="1" t="s">
        <v>172</v>
      </c>
      <c r="BO25" s="1" t="s">
        <v>167</v>
      </c>
      <c r="BP25" s="1" t="s">
        <v>172</v>
      </c>
      <c r="BQ25" s="1" t="s">
        <v>420</v>
      </c>
      <c r="BR25" s="1" t="s">
        <v>421</v>
      </c>
      <c r="BS25" s="1" t="s">
        <v>422</v>
      </c>
      <c r="BT25" s="14"/>
    </row>
    <row r="26" spans="1:72" x14ac:dyDescent="0.2">
      <c r="A26" s="29">
        <v>44171.882102511576</v>
      </c>
      <c r="B26" s="1" t="s">
        <v>148</v>
      </c>
      <c r="C26" s="15">
        <v>30038</v>
      </c>
      <c r="D26" s="12">
        <v>44182</v>
      </c>
      <c r="E26" s="13">
        <f t="shared" si="0"/>
        <v>38</v>
      </c>
      <c r="F26" s="1" t="s">
        <v>335</v>
      </c>
      <c r="G26" s="1" t="s">
        <v>322</v>
      </c>
      <c r="H26" s="1" t="s">
        <v>21</v>
      </c>
      <c r="I26" s="1" t="s">
        <v>40</v>
      </c>
      <c r="J26" s="1" t="s">
        <v>16</v>
      </c>
      <c r="K26" s="1" t="s">
        <v>16</v>
      </c>
      <c r="L26" s="1" t="s">
        <v>10</v>
      </c>
      <c r="M26" s="1" t="s">
        <v>11</v>
      </c>
      <c r="N26" s="1" t="s">
        <v>18</v>
      </c>
      <c r="O26" s="1" t="s">
        <v>19</v>
      </c>
      <c r="P26" s="1" t="s">
        <v>309</v>
      </c>
      <c r="Q26" s="1" t="s">
        <v>214</v>
      </c>
      <c r="R26" s="1" t="s">
        <v>323</v>
      </c>
      <c r="S26" s="1" t="s">
        <v>243</v>
      </c>
      <c r="T26" s="1" t="s">
        <v>310</v>
      </c>
      <c r="U26" s="1" t="s">
        <v>21</v>
      </c>
      <c r="V26" s="1" t="s">
        <v>311</v>
      </c>
      <c r="W26" s="1" t="s">
        <v>312</v>
      </c>
      <c r="X26" s="1" t="s">
        <v>179</v>
      </c>
      <c r="Y26" s="1" t="s">
        <v>197</v>
      </c>
      <c r="Z26" s="1">
        <v>2018</v>
      </c>
      <c r="AA26" s="1" t="s">
        <v>423</v>
      </c>
      <c r="AB26" s="1">
        <v>2021</v>
      </c>
      <c r="AC26" s="1" t="s">
        <v>160</v>
      </c>
      <c r="AD26" s="1" t="s">
        <v>161</v>
      </c>
      <c r="AE26" s="1" t="s">
        <v>162</v>
      </c>
      <c r="AF26" s="1" t="s">
        <v>163</v>
      </c>
      <c r="AG26" s="1" t="s">
        <v>165</v>
      </c>
      <c r="AH26" s="1" t="s">
        <v>198</v>
      </c>
      <c r="AI26" s="1" t="s">
        <v>198</v>
      </c>
      <c r="AJ26" s="1" t="s">
        <v>167</v>
      </c>
      <c r="AK26" s="1" t="s">
        <v>168</v>
      </c>
      <c r="AL26" s="1" t="s">
        <v>167</v>
      </c>
      <c r="AM26" s="1" t="s">
        <v>200</v>
      </c>
      <c r="AN26" s="1" t="s">
        <v>169</v>
      </c>
      <c r="AO26" s="1" t="s">
        <v>201</v>
      </c>
      <c r="AP26" s="1" t="s">
        <v>171</v>
      </c>
      <c r="AQ26" s="1" t="s">
        <v>172</v>
      </c>
      <c r="AR26" s="1" t="s">
        <v>172</v>
      </c>
      <c r="AS26" s="1" t="s">
        <v>172</v>
      </c>
      <c r="AT26" s="1" t="s">
        <v>172</v>
      </c>
      <c r="AU26" s="1" t="s">
        <v>393</v>
      </c>
      <c r="AV26" s="1" t="s">
        <v>174</v>
      </c>
      <c r="AW26" s="1" t="s">
        <v>315</v>
      </c>
      <c r="AX26" s="1" t="s">
        <v>254</v>
      </c>
      <c r="AY26" s="1" t="s">
        <v>272</v>
      </c>
      <c r="AZ26" s="1" t="s">
        <v>206</v>
      </c>
      <c r="BA26" s="1" t="s">
        <v>172</v>
      </c>
      <c r="BB26" s="1" t="s">
        <v>179</v>
      </c>
      <c r="BC26" s="1" t="s">
        <v>167</v>
      </c>
      <c r="BD26" s="1" t="s">
        <v>172</v>
      </c>
      <c r="BE26" s="1" t="s">
        <v>172</v>
      </c>
      <c r="BF26" s="1" t="s">
        <v>179</v>
      </c>
      <c r="BG26" s="1" t="s">
        <v>172</v>
      </c>
      <c r="BH26" s="1" t="s">
        <v>172</v>
      </c>
      <c r="BI26" s="1" t="s">
        <v>172</v>
      </c>
      <c r="BJ26" s="1" t="s">
        <v>207</v>
      </c>
      <c r="BK26" s="1" t="s">
        <v>274</v>
      </c>
      <c r="BL26" s="1" t="s">
        <v>259</v>
      </c>
      <c r="BM26" s="1" t="s">
        <v>424</v>
      </c>
      <c r="BN26" s="1" t="s">
        <v>172</v>
      </c>
      <c r="BO26" s="1" t="s">
        <v>172</v>
      </c>
      <c r="BP26" s="1" t="s">
        <v>172</v>
      </c>
      <c r="BQ26" s="1" t="s">
        <v>425</v>
      </c>
      <c r="BR26" s="1" t="s">
        <v>426</v>
      </c>
      <c r="BS26" s="1" t="s">
        <v>427</v>
      </c>
      <c r="BT26" s="14"/>
    </row>
    <row r="27" spans="1:72" x14ac:dyDescent="0.2">
      <c r="A27" s="29">
        <v>44171.883370787036</v>
      </c>
      <c r="B27" s="1" t="s">
        <v>148</v>
      </c>
      <c r="C27" s="15">
        <v>34548</v>
      </c>
      <c r="D27" s="12">
        <v>44182</v>
      </c>
      <c r="E27" s="13">
        <f t="shared" si="0"/>
        <v>26</v>
      </c>
      <c r="F27" s="1" t="s">
        <v>149</v>
      </c>
      <c r="G27" s="1" t="s">
        <v>213</v>
      </c>
      <c r="H27" s="1" t="s">
        <v>21</v>
      </c>
      <c r="I27" s="1" t="s">
        <v>21</v>
      </c>
      <c r="J27" s="1" t="s">
        <v>16</v>
      </c>
      <c r="K27" s="1" t="s">
        <v>16</v>
      </c>
      <c r="L27" s="1" t="s">
        <v>10</v>
      </c>
      <c r="M27" s="1" t="s">
        <v>11</v>
      </c>
      <c r="N27" s="1" t="s">
        <v>12</v>
      </c>
      <c r="O27" s="1" t="s">
        <v>39</v>
      </c>
      <c r="P27" s="1" t="s">
        <v>309</v>
      </c>
      <c r="Q27" s="1" t="s">
        <v>214</v>
      </c>
      <c r="R27" s="1" t="s">
        <v>192</v>
      </c>
      <c r="S27" s="1" t="s">
        <v>243</v>
      </c>
      <c r="T27" s="1" t="s">
        <v>310</v>
      </c>
      <c r="U27" s="1" t="s">
        <v>21</v>
      </c>
      <c r="V27" s="1" t="s">
        <v>311</v>
      </c>
      <c r="W27" s="1" t="s">
        <v>179</v>
      </c>
      <c r="X27" s="1" t="s">
        <v>179</v>
      </c>
      <c r="Y27" s="1" t="s">
        <v>197</v>
      </c>
      <c r="Z27" s="1">
        <v>2019</v>
      </c>
      <c r="AA27" s="1" t="s">
        <v>159</v>
      </c>
      <c r="AB27" s="1">
        <v>2021</v>
      </c>
      <c r="AC27" s="1" t="s">
        <v>160</v>
      </c>
      <c r="AD27" s="1" t="s">
        <v>161</v>
      </c>
      <c r="AE27" s="1" t="s">
        <v>215</v>
      </c>
      <c r="AF27" s="1" t="s">
        <v>266</v>
      </c>
      <c r="AG27" s="1" t="s">
        <v>267</v>
      </c>
      <c r="AH27" s="1" t="s">
        <v>165</v>
      </c>
      <c r="AI27" s="1" t="s">
        <v>428</v>
      </c>
      <c r="AJ27" s="1" t="s">
        <v>172</v>
      </c>
      <c r="AK27" s="1" t="s">
        <v>326</v>
      </c>
      <c r="AL27" s="1" t="s">
        <v>167</v>
      </c>
      <c r="AM27" s="1" t="s">
        <v>200</v>
      </c>
      <c r="AN27" s="1" t="s">
        <v>169</v>
      </c>
      <c r="AO27" s="1" t="s">
        <v>270</v>
      </c>
      <c r="AP27" s="1" t="s">
        <v>165</v>
      </c>
      <c r="AQ27" s="1" t="s">
        <v>172</v>
      </c>
      <c r="AR27" s="1" t="s">
        <v>172</v>
      </c>
      <c r="AS27" s="1" t="s">
        <v>172</v>
      </c>
      <c r="AT27" s="1" t="s">
        <v>172</v>
      </c>
      <c r="AU27" s="1" t="s">
        <v>202</v>
      </c>
      <c r="AV27" s="1" t="s">
        <v>252</v>
      </c>
      <c r="AW27" s="1" t="s">
        <v>429</v>
      </c>
      <c r="AX27" s="1" t="s">
        <v>254</v>
      </c>
      <c r="AY27" s="1" t="s">
        <v>205</v>
      </c>
      <c r="AZ27" s="1" t="s">
        <v>430</v>
      </c>
      <c r="BA27" s="1" t="s">
        <v>172</v>
      </c>
      <c r="BB27" s="1" t="s">
        <v>172</v>
      </c>
      <c r="BC27" s="1" t="s">
        <v>172</v>
      </c>
      <c r="BD27" s="1" t="s">
        <v>172</v>
      </c>
      <c r="BE27" s="1" t="s">
        <v>172</v>
      </c>
      <c r="BF27" s="1" t="s">
        <v>172</v>
      </c>
      <c r="BG27" s="1" t="s">
        <v>172</v>
      </c>
      <c r="BH27" s="1" t="s">
        <v>172</v>
      </c>
      <c r="BI27" s="1" t="s">
        <v>172</v>
      </c>
      <c r="BJ27" s="1" t="s">
        <v>372</v>
      </c>
      <c r="BK27" s="1" t="s">
        <v>181</v>
      </c>
      <c r="BL27" s="1" t="s">
        <v>281</v>
      </c>
      <c r="BM27" s="1" t="s">
        <v>431</v>
      </c>
      <c r="BN27" s="1" t="s">
        <v>172</v>
      </c>
      <c r="BO27" s="1" t="s">
        <v>172</v>
      </c>
      <c r="BP27" s="1" t="s">
        <v>172</v>
      </c>
      <c r="BQ27" s="1" t="s">
        <v>432</v>
      </c>
      <c r="BR27" s="1" t="s">
        <v>433</v>
      </c>
      <c r="BS27" s="1" t="s">
        <v>434</v>
      </c>
      <c r="BT27" s="14"/>
    </row>
    <row r="28" spans="1:72" x14ac:dyDescent="0.2">
      <c r="A28" s="29">
        <v>44171.884797696759</v>
      </c>
      <c r="B28" s="1" t="s">
        <v>148</v>
      </c>
      <c r="C28" s="15">
        <v>34093</v>
      </c>
      <c r="D28" s="12">
        <v>44182</v>
      </c>
      <c r="E28" s="13">
        <f t="shared" si="0"/>
        <v>27</v>
      </c>
      <c r="F28" s="1" t="s">
        <v>149</v>
      </c>
      <c r="G28" s="1" t="s">
        <v>435</v>
      </c>
      <c r="H28" s="1" t="s">
        <v>21</v>
      </c>
      <c r="I28" s="1" t="s">
        <v>21</v>
      </c>
      <c r="J28" s="1" t="s">
        <v>23</v>
      </c>
      <c r="K28" s="1" t="s">
        <v>23</v>
      </c>
      <c r="L28" s="1" t="s">
        <v>10</v>
      </c>
      <c r="M28" s="1" t="s">
        <v>11</v>
      </c>
      <c r="N28" s="1" t="s">
        <v>18</v>
      </c>
      <c r="O28" s="1" t="s">
        <v>19</v>
      </c>
      <c r="P28" s="1" t="s">
        <v>309</v>
      </c>
      <c r="Q28" s="1" t="s">
        <v>214</v>
      </c>
      <c r="R28" s="1" t="s">
        <v>153</v>
      </c>
      <c r="S28" s="1" t="s">
        <v>243</v>
      </c>
      <c r="T28" s="1" t="s">
        <v>310</v>
      </c>
      <c r="U28" s="1" t="s">
        <v>21</v>
      </c>
      <c r="V28" s="1" t="s">
        <v>311</v>
      </c>
      <c r="W28" s="1" t="s">
        <v>312</v>
      </c>
      <c r="X28" s="1" t="s">
        <v>312</v>
      </c>
      <c r="Y28" s="1" t="s">
        <v>197</v>
      </c>
      <c r="Z28" s="1">
        <v>2019</v>
      </c>
      <c r="AA28" s="1" t="s">
        <v>423</v>
      </c>
      <c r="AB28" s="1">
        <v>2021</v>
      </c>
      <c r="AC28" s="1" t="s">
        <v>160</v>
      </c>
      <c r="AD28" s="1" t="s">
        <v>161</v>
      </c>
      <c r="AE28" s="1" t="s">
        <v>215</v>
      </c>
      <c r="AF28" s="1" t="s">
        <v>163</v>
      </c>
      <c r="AG28" s="1" t="s">
        <v>267</v>
      </c>
      <c r="AH28" s="1" t="s">
        <v>165</v>
      </c>
      <c r="AI28" s="1" t="s">
        <v>199</v>
      </c>
      <c r="AJ28" s="1" t="s">
        <v>167</v>
      </c>
      <c r="AK28" s="1" t="s">
        <v>168</v>
      </c>
      <c r="AL28" s="1" t="s">
        <v>167</v>
      </c>
      <c r="AM28" s="14"/>
      <c r="AN28" s="1" t="s">
        <v>169</v>
      </c>
      <c r="AO28" s="1" t="s">
        <v>201</v>
      </c>
      <c r="AP28" s="1" t="s">
        <v>164</v>
      </c>
      <c r="AQ28" s="1" t="s">
        <v>172</v>
      </c>
      <c r="AR28" s="1" t="s">
        <v>172</v>
      </c>
      <c r="AS28" s="1" t="s">
        <v>172</v>
      </c>
      <c r="AT28" s="1" t="s">
        <v>172</v>
      </c>
      <c r="AU28" s="1" t="s">
        <v>202</v>
      </c>
      <c r="AV28" s="1" t="s">
        <v>328</v>
      </c>
      <c r="AW28" s="1" t="s">
        <v>436</v>
      </c>
      <c r="AX28" s="1" t="s">
        <v>176</v>
      </c>
      <c r="AY28" s="1" t="s">
        <v>272</v>
      </c>
      <c r="AZ28" s="1" t="s">
        <v>178</v>
      </c>
      <c r="BA28" s="1" t="s">
        <v>172</v>
      </c>
      <c r="BB28" s="1" t="s">
        <v>167</v>
      </c>
      <c r="BC28" s="1" t="s">
        <v>167</v>
      </c>
      <c r="BD28" s="1" t="s">
        <v>172</v>
      </c>
      <c r="BE28" s="1" t="s">
        <v>172</v>
      </c>
      <c r="BF28" s="1" t="s">
        <v>172</v>
      </c>
      <c r="BG28" s="1" t="s">
        <v>172</v>
      </c>
      <c r="BH28" s="1" t="s">
        <v>172</v>
      </c>
      <c r="BI28" s="1" t="s">
        <v>179</v>
      </c>
      <c r="BJ28" s="1" t="s">
        <v>180</v>
      </c>
      <c r="BK28" s="1" t="s">
        <v>419</v>
      </c>
      <c r="BL28" s="1" t="s">
        <v>236</v>
      </c>
      <c r="BM28" s="1" t="s">
        <v>304</v>
      </c>
      <c r="BN28" s="1" t="s">
        <v>172</v>
      </c>
      <c r="BO28" s="1" t="s">
        <v>172</v>
      </c>
      <c r="BP28" s="1" t="s">
        <v>167</v>
      </c>
      <c r="BQ28" s="1" t="s">
        <v>437</v>
      </c>
      <c r="BR28" s="1" t="s">
        <v>438</v>
      </c>
      <c r="BS28" s="1" t="s">
        <v>439</v>
      </c>
      <c r="BT28" s="14"/>
    </row>
    <row r="29" spans="1:72" x14ac:dyDescent="0.2">
      <c r="A29" s="29">
        <v>44171.884980092596</v>
      </c>
      <c r="B29" s="1" t="s">
        <v>148</v>
      </c>
      <c r="C29" s="15">
        <v>33162</v>
      </c>
      <c r="D29" s="12">
        <v>44182</v>
      </c>
      <c r="E29" s="13">
        <f t="shared" si="0"/>
        <v>30</v>
      </c>
      <c r="F29" s="1" t="s">
        <v>335</v>
      </c>
      <c r="G29" s="1" t="s">
        <v>391</v>
      </c>
      <c r="H29" s="1" t="s">
        <v>21</v>
      </c>
      <c r="I29" s="1" t="s">
        <v>41</v>
      </c>
      <c r="J29" s="1" t="s">
        <v>23</v>
      </c>
      <c r="K29" s="1" t="s">
        <v>16</v>
      </c>
      <c r="L29" s="1" t="s">
        <v>10</v>
      </c>
      <c r="M29" s="1" t="s">
        <v>11</v>
      </c>
      <c r="N29" s="1" t="s">
        <v>25</v>
      </c>
      <c r="O29" s="1" t="s">
        <v>13</v>
      </c>
      <c r="P29" s="1" t="s">
        <v>309</v>
      </c>
      <c r="Q29" s="1" t="s">
        <v>214</v>
      </c>
      <c r="R29" s="1" t="s">
        <v>323</v>
      </c>
      <c r="S29" s="1" t="s">
        <v>243</v>
      </c>
      <c r="T29" s="1" t="s">
        <v>310</v>
      </c>
      <c r="U29" s="1" t="s">
        <v>21</v>
      </c>
      <c r="V29" s="1" t="s">
        <v>311</v>
      </c>
      <c r="W29" s="1" t="s">
        <v>312</v>
      </c>
      <c r="X29" s="1" t="s">
        <v>179</v>
      </c>
      <c r="Y29" s="1" t="s">
        <v>197</v>
      </c>
      <c r="Z29" s="1">
        <v>2019</v>
      </c>
      <c r="AA29" s="1" t="s">
        <v>423</v>
      </c>
      <c r="AB29" s="1">
        <v>2021</v>
      </c>
      <c r="AC29" s="1" t="s">
        <v>160</v>
      </c>
      <c r="AD29" s="1" t="s">
        <v>161</v>
      </c>
      <c r="AE29" s="1" t="s">
        <v>215</v>
      </c>
      <c r="AF29" s="1" t="s">
        <v>266</v>
      </c>
      <c r="AG29" s="1" t="s">
        <v>165</v>
      </c>
      <c r="AH29" s="1" t="s">
        <v>165</v>
      </c>
      <c r="AI29" s="1" t="s">
        <v>339</v>
      </c>
      <c r="AJ29" s="1" t="s">
        <v>167</v>
      </c>
      <c r="AK29" s="1" t="s">
        <v>168</v>
      </c>
      <c r="AL29" s="1" t="s">
        <v>167</v>
      </c>
      <c r="AM29" s="14"/>
      <c r="AN29" s="1" t="s">
        <v>169</v>
      </c>
      <c r="AO29" s="1" t="s">
        <v>270</v>
      </c>
      <c r="AP29" s="1" t="s">
        <v>171</v>
      </c>
      <c r="AQ29" s="1" t="s">
        <v>172</v>
      </c>
      <c r="AR29" s="1" t="s">
        <v>172</v>
      </c>
      <c r="AS29" s="1" t="s">
        <v>172</v>
      </c>
      <c r="AT29" s="1" t="s">
        <v>172</v>
      </c>
      <c r="AU29" s="1" t="s">
        <v>202</v>
      </c>
      <c r="AV29" s="1" t="s">
        <v>342</v>
      </c>
      <c r="AW29" s="1" t="s">
        <v>440</v>
      </c>
      <c r="AX29" s="1" t="s">
        <v>441</v>
      </c>
      <c r="AY29" s="1" t="s">
        <v>205</v>
      </c>
      <c r="AZ29" s="1" t="s">
        <v>256</v>
      </c>
      <c r="BA29" s="1" t="s">
        <v>172</v>
      </c>
      <c r="BB29" s="1" t="s">
        <v>167</v>
      </c>
      <c r="BC29" s="1" t="s">
        <v>172</v>
      </c>
      <c r="BD29" s="1" t="s">
        <v>172</v>
      </c>
      <c r="BE29" s="1" t="s">
        <v>172</v>
      </c>
      <c r="BF29" s="1" t="s">
        <v>172</v>
      </c>
      <c r="BG29" s="1" t="s">
        <v>172</v>
      </c>
      <c r="BH29" s="1" t="s">
        <v>172</v>
      </c>
      <c r="BI29" s="1" t="s">
        <v>172</v>
      </c>
      <c r="BJ29" s="1" t="s">
        <v>411</v>
      </c>
      <c r="BK29" s="1" t="s">
        <v>181</v>
      </c>
      <c r="BL29" s="1" t="s">
        <v>330</v>
      </c>
      <c r="BM29" s="1" t="s">
        <v>318</v>
      </c>
      <c r="BN29" s="1" t="s">
        <v>172</v>
      </c>
      <c r="BO29" s="1" t="s">
        <v>167</v>
      </c>
      <c r="BP29" s="1" t="s">
        <v>172</v>
      </c>
      <c r="BQ29" s="1" t="s">
        <v>442</v>
      </c>
      <c r="BR29" s="1" t="s">
        <v>443</v>
      </c>
      <c r="BS29" s="1" t="s">
        <v>444</v>
      </c>
      <c r="BT29" s="14"/>
    </row>
    <row r="30" spans="1:72" x14ac:dyDescent="0.2">
      <c r="A30" s="29">
        <v>44171.889920462963</v>
      </c>
      <c r="B30" s="1" t="s">
        <v>148</v>
      </c>
      <c r="C30" s="15">
        <v>33390</v>
      </c>
      <c r="D30" s="12">
        <v>44182</v>
      </c>
      <c r="E30" s="13">
        <f t="shared" si="0"/>
        <v>29</v>
      </c>
      <c r="F30" s="1" t="s">
        <v>335</v>
      </c>
      <c r="G30" s="1" t="s">
        <v>445</v>
      </c>
      <c r="H30" s="1" t="s">
        <v>21</v>
      </c>
      <c r="I30" s="1" t="s">
        <v>42</v>
      </c>
      <c r="J30" s="1" t="s">
        <v>23</v>
      </c>
      <c r="K30" s="1" t="s">
        <v>16</v>
      </c>
      <c r="L30" s="1" t="s">
        <v>10</v>
      </c>
      <c r="M30" s="1" t="s">
        <v>11</v>
      </c>
      <c r="N30" s="1" t="s">
        <v>32</v>
      </c>
      <c r="O30" s="1" t="s">
        <v>13</v>
      </c>
      <c r="P30" s="1" t="s">
        <v>309</v>
      </c>
      <c r="Q30" s="1" t="s">
        <v>214</v>
      </c>
      <c r="R30" s="1" t="s">
        <v>192</v>
      </c>
      <c r="S30" s="1" t="s">
        <v>243</v>
      </c>
      <c r="T30" s="1" t="s">
        <v>310</v>
      </c>
      <c r="U30" s="1" t="s">
        <v>21</v>
      </c>
      <c r="V30" s="1" t="s">
        <v>311</v>
      </c>
      <c r="W30" s="1" t="s">
        <v>312</v>
      </c>
      <c r="X30" s="1" t="s">
        <v>179</v>
      </c>
      <c r="Y30" s="1" t="s">
        <v>197</v>
      </c>
      <c r="Z30" s="1">
        <v>2019</v>
      </c>
      <c r="AA30" s="1" t="s">
        <v>159</v>
      </c>
      <c r="AB30" s="1">
        <v>2022</v>
      </c>
      <c r="AC30" s="1" t="s">
        <v>160</v>
      </c>
      <c r="AD30" s="1" t="s">
        <v>446</v>
      </c>
      <c r="AE30" s="1" t="s">
        <v>215</v>
      </c>
      <c r="AF30" s="1" t="s">
        <v>266</v>
      </c>
      <c r="AG30" s="1" t="s">
        <v>165</v>
      </c>
      <c r="AH30" s="1" t="s">
        <v>165</v>
      </c>
      <c r="AI30" s="1" t="s">
        <v>166</v>
      </c>
      <c r="AJ30" s="1" t="s">
        <v>167</v>
      </c>
      <c r="AK30" s="1" t="s">
        <v>168</v>
      </c>
      <c r="AL30" s="1" t="s">
        <v>167</v>
      </c>
      <c r="AM30" s="1" t="s">
        <v>200</v>
      </c>
      <c r="AN30" s="1" t="s">
        <v>169</v>
      </c>
      <c r="AO30" s="1" t="s">
        <v>447</v>
      </c>
      <c r="AP30" s="1" t="s">
        <v>171</v>
      </c>
      <c r="AQ30" s="1" t="s">
        <v>172</v>
      </c>
      <c r="AR30" s="1" t="s">
        <v>172</v>
      </c>
      <c r="AS30" s="1" t="s">
        <v>172</v>
      </c>
      <c r="AT30" s="1" t="s">
        <v>172</v>
      </c>
      <c r="AU30" s="1" t="s">
        <v>202</v>
      </c>
      <c r="AV30" s="1" t="s">
        <v>252</v>
      </c>
      <c r="AW30" s="1" t="s">
        <v>394</v>
      </c>
      <c r="AX30" s="1" t="s">
        <v>218</v>
      </c>
      <c r="AY30" s="1" t="s">
        <v>272</v>
      </c>
      <c r="AZ30" s="1" t="s">
        <v>206</v>
      </c>
      <c r="BA30" s="1" t="s">
        <v>172</v>
      </c>
      <c r="BB30" s="1" t="s">
        <v>167</v>
      </c>
      <c r="BC30" s="1" t="s">
        <v>172</v>
      </c>
      <c r="BD30" s="1" t="s">
        <v>172</v>
      </c>
      <c r="BE30" s="1" t="s">
        <v>172</v>
      </c>
      <c r="BF30" s="1" t="s">
        <v>172</v>
      </c>
      <c r="BG30" s="1" t="s">
        <v>172</v>
      </c>
      <c r="BH30" s="1" t="s">
        <v>172</v>
      </c>
      <c r="BI30" s="1" t="s">
        <v>172</v>
      </c>
      <c r="BJ30" s="1" t="s">
        <v>180</v>
      </c>
      <c r="BK30" s="1" t="s">
        <v>274</v>
      </c>
      <c r="BL30" s="1" t="s">
        <v>236</v>
      </c>
      <c r="BM30" s="1" t="s">
        <v>209</v>
      </c>
      <c r="BN30" s="1" t="s">
        <v>172</v>
      </c>
      <c r="BO30" s="1" t="s">
        <v>167</v>
      </c>
      <c r="BP30" s="1" t="s">
        <v>172</v>
      </c>
      <c r="BQ30" s="1" t="s">
        <v>448</v>
      </c>
      <c r="BR30" s="1" t="s">
        <v>449</v>
      </c>
      <c r="BS30" s="1" t="s">
        <v>450</v>
      </c>
      <c r="BT30" s="14"/>
    </row>
    <row r="31" spans="1:72" x14ac:dyDescent="0.2">
      <c r="A31" s="29">
        <v>44171.890306782407</v>
      </c>
      <c r="B31" s="1" t="s">
        <v>148</v>
      </c>
      <c r="C31" s="15">
        <v>36452</v>
      </c>
      <c r="D31" s="12">
        <v>44182</v>
      </c>
      <c r="E31" s="13">
        <f t="shared" si="0"/>
        <v>21</v>
      </c>
      <c r="F31" s="1" t="s">
        <v>335</v>
      </c>
      <c r="G31" s="1" t="s">
        <v>322</v>
      </c>
      <c r="H31" s="1" t="s">
        <v>21</v>
      </c>
      <c r="I31" s="1" t="s">
        <v>21</v>
      </c>
      <c r="J31" s="1" t="s">
        <v>16</v>
      </c>
      <c r="K31" s="1" t="s">
        <v>16</v>
      </c>
      <c r="L31" s="1" t="s">
        <v>10</v>
      </c>
      <c r="M31" s="1" t="s">
        <v>35</v>
      </c>
      <c r="N31" s="1" t="s">
        <v>18</v>
      </c>
      <c r="O31" s="1" t="s">
        <v>19</v>
      </c>
      <c r="P31" s="1" t="s">
        <v>309</v>
      </c>
      <c r="Q31" s="1" t="s">
        <v>214</v>
      </c>
      <c r="R31" s="1" t="s">
        <v>337</v>
      </c>
      <c r="S31" s="1" t="s">
        <v>243</v>
      </c>
      <c r="T31" s="1" t="s">
        <v>310</v>
      </c>
      <c r="U31" s="1" t="s">
        <v>21</v>
      </c>
      <c r="V31" s="1" t="s">
        <v>311</v>
      </c>
      <c r="W31" s="1" t="s">
        <v>312</v>
      </c>
      <c r="X31" s="1" t="s">
        <v>179</v>
      </c>
      <c r="Y31" s="1" t="s">
        <v>197</v>
      </c>
      <c r="Z31" s="1">
        <v>2019</v>
      </c>
      <c r="AA31" s="1" t="s">
        <v>423</v>
      </c>
      <c r="AB31" s="1">
        <v>2021</v>
      </c>
      <c r="AC31" s="1" t="s">
        <v>160</v>
      </c>
      <c r="AD31" s="1" t="s">
        <v>161</v>
      </c>
      <c r="AE31" s="1" t="s">
        <v>215</v>
      </c>
      <c r="AF31" s="1" t="s">
        <v>266</v>
      </c>
      <c r="AG31" s="1" t="s">
        <v>165</v>
      </c>
      <c r="AH31" s="1" t="s">
        <v>198</v>
      </c>
      <c r="AI31" s="1" t="s">
        <v>301</v>
      </c>
      <c r="AJ31" s="1" t="s">
        <v>167</v>
      </c>
      <c r="AK31" s="1" t="s">
        <v>168</v>
      </c>
      <c r="AL31" s="1" t="s">
        <v>167</v>
      </c>
      <c r="AM31" s="1" t="s">
        <v>200</v>
      </c>
      <c r="AN31" s="1" t="s">
        <v>169</v>
      </c>
      <c r="AO31" s="1" t="s">
        <v>270</v>
      </c>
      <c r="AP31" s="1" t="s">
        <v>171</v>
      </c>
      <c r="AQ31" s="1" t="s">
        <v>172</v>
      </c>
      <c r="AR31" s="1" t="s">
        <v>172</v>
      </c>
      <c r="AS31" s="1" t="s">
        <v>172</v>
      </c>
      <c r="AT31" s="1" t="s">
        <v>172</v>
      </c>
      <c r="AU31" s="1" t="s">
        <v>292</v>
      </c>
      <c r="AV31" s="1" t="s">
        <v>232</v>
      </c>
      <c r="AW31" s="1" t="s">
        <v>175</v>
      </c>
      <c r="AX31" s="1" t="s">
        <v>218</v>
      </c>
      <c r="AY31" s="1" t="s">
        <v>272</v>
      </c>
      <c r="AZ31" s="1" t="s">
        <v>178</v>
      </c>
      <c r="BA31" s="1" t="s">
        <v>172</v>
      </c>
      <c r="BB31" s="1" t="s">
        <v>179</v>
      </c>
      <c r="BC31" s="1" t="s">
        <v>172</v>
      </c>
      <c r="BD31" s="1" t="s">
        <v>172</v>
      </c>
      <c r="BE31" s="1" t="s">
        <v>172</v>
      </c>
      <c r="BF31" s="1" t="s">
        <v>172</v>
      </c>
      <c r="BG31" s="1" t="s">
        <v>172</v>
      </c>
      <c r="BH31" s="1" t="s">
        <v>167</v>
      </c>
      <c r="BI31" s="1" t="s">
        <v>172</v>
      </c>
      <c r="BJ31" s="1" t="s">
        <v>372</v>
      </c>
      <c r="BK31" s="1" t="s">
        <v>258</v>
      </c>
      <c r="BL31" s="1" t="s">
        <v>259</v>
      </c>
      <c r="BM31" s="1" t="s">
        <v>373</v>
      </c>
      <c r="BN31" s="1" t="s">
        <v>172</v>
      </c>
      <c r="BO31" s="1" t="s">
        <v>172</v>
      </c>
      <c r="BP31" s="1" t="s">
        <v>172</v>
      </c>
      <c r="BQ31" s="1" t="s">
        <v>451</v>
      </c>
      <c r="BR31" s="1" t="s">
        <v>452</v>
      </c>
      <c r="BS31" s="1" t="s">
        <v>453</v>
      </c>
      <c r="BT31" s="14"/>
    </row>
    <row r="32" spans="1:72" x14ac:dyDescent="0.2">
      <c r="A32" s="29">
        <v>44171.890357881945</v>
      </c>
      <c r="B32" s="1" t="s">
        <v>148</v>
      </c>
      <c r="C32" s="15">
        <v>34258</v>
      </c>
      <c r="D32" s="12">
        <v>44182</v>
      </c>
      <c r="E32" s="13">
        <f t="shared" si="0"/>
        <v>27</v>
      </c>
      <c r="F32" s="1" t="s">
        <v>149</v>
      </c>
      <c r="G32" s="1" t="s">
        <v>454</v>
      </c>
      <c r="H32" s="1" t="str">
        <f t="shared" si="1"/>
        <v>Cimahi</v>
      </c>
      <c r="I32" s="1" t="s">
        <v>43</v>
      </c>
      <c r="J32" s="1" t="s">
        <v>23</v>
      </c>
      <c r="K32" s="1" t="s">
        <v>23</v>
      </c>
      <c r="L32" s="1" t="s">
        <v>10</v>
      </c>
      <c r="M32" s="1" t="s">
        <v>11</v>
      </c>
      <c r="N32" s="1" t="s">
        <v>18</v>
      </c>
      <c r="O32" s="1" t="s">
        <v>19</v>
      </c>
      <c r="P32" s="1" t="s">
        <v>309</v>
      </c>
      <c r="Q32" s="1" t="s">
        <v>214</v>
      </c>
      <c r="R32" s="1" t="s">
        <v>153</v>
      </c>
      <c r="S32" s="1" t="s">
        <v>243</v>
      </c>
      <c r="T32" s="1" t="s">
        <v>310</v>
      </c>
      <c r="U32" s="1" t="s">
        <v>37</v>
      </c>
      <c r="V32" s="1" t="s">
        <v>311</v>
      </c>
      <c r="W32" s="1" t="s">
        <v>312</v>
      </c>
      <c r="X32" s="1" t="s">
        <v>312</v>
      </c>
      <c r="Y32" s="1" t="s">
        <v>197</v>
      </c>
      <c r="Z32" s="1">
        <v>2019</v>
      </c>
      <c r="AA32" s="1" t="s">
        <v>423</v>
      </c>
      <c r="AB32" s="1">
        <v>2021</v>
      </c>
      <c r="AC32" s="1" t="s">
        <v>160</v>
      </c>
      <c r="AD32" s="1" t="s">
        <v>161</v>
      </c>
      <c r="AE32" s="1" t="s">
        <v>162</v>
      </c>
      <c r="AF32" s="1" t="s">
        <v>163</v>
      </c>
      <c r="AG32" s="1" t="s">
        <v>267</v>
      </c>
      <c r="AH32" s="1" t="s">
        <v>165</v>
      </c>
      <c r="AI32" s="1" t="s">
        <v>417</v>
      </c>
      <c r="AJ32" s="1" t="s">
        <v>167</v>
      </c>
      <c r="AK32" s="1" t="s">
        <v>168</v>
      </c>
      <c r="AL32" s="1" t="s">
        <v>167</v>
      </c>
      <c r="AM32" s="1" t="s">
        <v>200</v>
      </c>
      <c r="AN32" s="1" t="s">
        <v>169</v>
      </c>
      <c r="AO32" s="1" t="s">
        <v>270</v>
      </c>
      <c r="AP32" s="1" t="s">
        <v>171</v>
      </c>
      <c r="AQ32" s="1" t="s">
        <v>172</v>
      </c>
      <c r="AR32" s="1" t="s">
        <v>172</v>
      </c>
      <c r="AS32" s="1" t="s">
        <v>172</v>
      </c>
      <c r="AT32" s="1" t="s">
        <v>172</v>
      </c>
      <c r="AU32" s="1" t="s">
        <v>202</v>
      </c>
      <c r="AV32" s="1" t="s">
        <v>328</v>
      </c>
      <c r="AW32" s="1" t="s">
        <v>233</v>
      </c>
      <c r="AX32" s="1" t="s">
        <v>218</v>
      </c>
      <c r="AY32" s="1" t="s">
        <v>219</v>
      </c>
      <c r="AZ32" s="1" t="s">
        <v>178</v>
      </c>
      <c r="BA32" s="1" t="s">
        <v>167</v>
      </c>
      <c r="BB32" s="1" t="s">
        <v>179</v>
      </c>
      <c r="BC32" s="1" t="s">
        <v>172</v>
      </c>
      <c r="BD32" s="1" t="s">
        <v>167</v>
      </c>
      <c r="BE32" s="1" t="s">
        <v>172</v>
      </c>
      <c r="BF32" s="1" t="s">
        <v>172</v>
      </c>
      <c r="BG32" s="1" t="s">
        <v>172</v>
      </c>
      <c r="BH32" s="1" t="s">
        <v>172</v>
      </c>
      <c r="BI32" s="1" t="s">
        <v>172</v>
      </c>
      <c r="BJ32" s="1" t="s">
        <v>455</v>
      </c>
      <c r="BK32" s="1" t="s">
        <v>274</v>
      </c>
      <c r="BL32" s="1" t="s">
        <v>456</v>
      </c>
      <c r="BM32" s="1" t="s">
        <v>331</v>
      </c>
      <c r="BN32" s="1" t="s">
        <v>172</v>
      </c>
      <c r="BO32" s="1" t="s">
        <v>167</v>
      </c>
      <c r="BP32" s="1" t="s">
        <v>172</v>
      </c>
      <c r="BQ32" s="1" t="s">
        <v>457</v>
      </c>
      <c r="BR32" s="1" t="s">
        <v>458</v>
      </c>
      <c r="BS32" s="1" t="s">
        <v>459</v>
      </c>
      <c r="BT32" s="14"/>
    </row>
    <row r="33" spans="1:72" x14ac:dyDescent="0.2">
      <c r="A33" s="29">
        <v>44171.891409826392</v>
      </c>
      <c r="B33" s="1" t="s">
        <v>148</v>
      </c>
      <c r="C33" s="15">
        <v>34428</v>
      </c>
      <c r="D33" s="12">
        <v>44182</v>
      </c>
      <c r="E33" s="13">
        <f t="shared" si="0"/>
        <v>26</v>
      </c>
      <c r="F33" s="1" t="s">
        <v>149</v>
      </c>
      <c r="G33" s="1" t="s">
        <v>460</v>
      </c>
      <c r="H33" s="1" t="s">
        <v>21</v>
      </c>
      <c r="I33" s="1" t="s">
        <v>44</v>
      </c>
      <c r="J33" s="1" t="s">
        <v>23</v>
      </c>
      <c r="K33" s="1" t="s">
        <v>23</v>
      </c>
      <c r="L33" s="1" t="s">
        <v>10</v>
      </c>
      <c r="M33" s="1" t="s">
        <v>24</v>
      </c>
      <c r="N33" s="1" t="s">
        <v>25</v>
      </c>
      <c r="O33" s="1" t="s">
        <v>19</v>
      </c>
      <c r="P33" s="1" t="s">
        <v>309</v>
      </c>
      <c r="Q33" s="1" t="s">
        <v>214</v>
      </c>
      <c r="R33" s="1" t="s">
        <v>153</v>
      </c>
      <c r="S33" s="1" t="s">
        <v>243</v>
      </c>
      <c r="T33" s="1" t="s">
        <v>310</v>
      </c>
      <c r="U33" s="1" t="s">
        <v>21</v>
      </c>
      <c r="V33" s="1" t="s">
        <v>311</v>
      </c>
      <c r="W33" s="1" t="s">
        <v>312</v>
      </c>
      <c r="X33" s="1" t="s">
        <v>312</v>
      </c>
      <c r="Y33" s="1" t="s">
        <v>197</v>
      </c>
      <c r="Z33" s="1">
        <v>2019</v>
      </c>
      <c r="AA33" s="1" t="s">
        <v>159</v>
      </c>
      <c r="AB33" s="1">
        <v>2022</v>
      </c>
      <c r="AC33" s="1" t="s">
        <v>160</v>
      </c>
      <c r="AD33" s="1" t="s">
        <v>161</v>
      </c>
      <c r="AE33" s="1" t="s">
        <v>215</v>
      </c>
      <c r="AF33" s="1" t="s">
        <v>266</v>
      </c>
      <c r="AG33" s="1" t="s">
        <v>165</v>
      </c>
      <c r="AH33" s="1" t="s">
        <v>165</v>
      </c>
      <c r="AI33" s="1" t="s">
        <v>461</v>
      </c>
      <c r="AJ33" s="1" t="s">
        <v>167</v>
      </c>
      <c r="AK33" s="1" t="s">
        <v>168</v>
      </c>
      <c r="AL33" s="1" t="s">
        <v>167</v>
      </c>
      <c r="AM33" s="1" t="s">
        <v>200</v>
      </c>
      <c r="AN33" s="1" t="s">
        <v>169</v>
      </c>
      <c r="AO33" s="1" t="s">
        <v>368</v>
      </c>
      <c r="AP33" s="1" t="s">
        <v>171</v>
      </c>
      <c r="AQ33" s="1" t="s">
        <v>172</v>
      </c>
      <c r="AR33" s="1" t="s">
        <v>172</v>
      </c>
      <c r="AS33" s="1" t="s">
        <v>172</v>
      </c>
      <c r="AT33" s="1" t="s">
        <v>172</v>
      </c>
      <c r="AU33" s="1" t="s">
        <v>173</v>
      </c>
      <c r="AV33" s="1" t="s">
        <v>342</v>
      </c>
      <c r="AW33" s="1" t="s">
        <v>440</v>
      </c>
      <c r="AX33" s="1" t="s">
        <v>176</v>
      </c>
      <c r="AY33" s="1" t="s">
        <v>205</v>
      </c>
      <c r="AZ33" s="1" t="s">
        <v>256</v>
      </c>
      <c r="BA33" s="1" t="s">
        <v>172</v>
      </c>
      <c r="BB33" s="1" t="s">
        <v>167</v>
      </c>
      <c r="BC33" s="1" t="s">
        <v>172</v>
      </c>
      <c r="BD33" s="1" t="s">
        <v>172</v>
      </c>
      <c r="BE33" s="1" t="s">
        <v>167</v>
      </c>
      <c r="BF33" s="1" t="s">
        <v>172</v>
      </c>
      <c r="BG33" s="1" t="s">
        <v>172</v>
      </c>
      <c r="BH33" s="1" t="s">
        <v>172</v>
      </c>
      <c r="BI33" s="1" t="s">
        <v>172</v>
      </c>
      <c r="BJ33" s="1" t="s">
        <v>329</v>
      </c>
      <c r="BK33" s="1" t="s">
        <v>181</v>
      </c>
      <c r="BL33" s="1" t="s">
        <v>330</v>
      </c>
      <c r="BM33" s="1" t="s">
        <v>183</v>
      </c>
      <c r="BN33" s="1" t="s">
        <v>172</v>
      </c>
      <c r="BO33" s="1" t="s">
        <v>172</v>
      </c>
      <c r="BP33" s="1" t="s">
        <v>172</v>
      </c>
      <c r="BQ33" s="1" t="s">
        <v>462</v>
      </c>
      <c r="BR33" s="1" t="s">
        <v>463</v>
      </c>
      <c r="BS33" s="1" t="s">
        <v>464</v>
      </c>
      <c r="BT33" s="14"/>
    </row>
    <row r="34" spans="1:72" x14ac:dyDescent="0.2">
      <c r="A34" s="29">
        <v>44171.896961539351</v>
      </c>
      <c r="B34" s="1" t="s">
        <v>148</v>
      </c>
      <c r="C34" s="15">
        <v>33426</v>
      </c>
      <c r="D34" s="12">
        <v>44182</v>
      </c>
      <c r="E34" s="13">
        <f t="shared" si="0"/>
        <v>29</v>
      </c>
      <c r="F34" s="1" t="s">
        <v>335</v>
      </c>
      <c r="G34" s="1" t="s">
        <v>391</v>
      </c>
      <c r="H34" s="1" t="s">
        <v>21</v>
      </c>
      <c r="I34" s="1" t="s">
        <v>84</v>
      </c>
      <c r="J34" s="1" t="s">
        <v>16</v>
      </c>
      <c r="K34" s="1" t="s">
        <v>16</v>
      </c>
      <c r="L34" s="1" t="s">
        <v>10</v>
      </c>
      <c r="M34" s="1" t="s">
        <v>17</v>
      </c>
      <c r="N34" s="1" t="s">
        <v>18</v>
      </c>
      <c r="O34" s="1" t="s">
        <v>29</v>
      </c>
      <c r="P34" s="1" t="s">
        <v>309</v>
      </c>
      <c r="Q34" s="1" t="s">
        <v>214</v>
      </c>
      <c r="R34" s="1" t="s">
        <v>337</v>
      </c>
      <c r="S34" s="13" t="s">
        <v>243</v>
      </c>
      <c r="T34" s="1" t="s">
        <v>310</v>
      </c>
      <c r="U34" s="1" t="s">
        <v>21</v>
      </c>
      <c r="V34" s="1" t="s">
        <v>311</v>
      </c>
      <c r="W34" s="1" t="s">
        <v>287</v>
      </c>
      <c r="X34" s="1" t="s">
        <v>287</v>
      </c>
      <c r="Y34" s="1" t="s">
        <v>197</v>
      </c>
      <c r="Z34" s="1">
        <v>2019</v>
      </c>
      <c r="AA34" s="1" t="s">
        <v>423</v>
      </c>
      <c r="AB34" s="1">
        <v>2021</v>
      </c>
      <c r="AC34" s="1" t="s">
        <v>160</v>
      </c>
      <c r="AD34" s="1" t="s">
        <v>161</v>
      </c>
      <c r="AE34" s="1" t="s">
        <v>228</v>
      </c>
      <c r="AF34" s="1" t="s">
        <v>266</v>
      </c>
      <c r="AG34" s="1" t="s">
        <v>165</v>
      </c>
      <c r="AH34" s="1" t="s">
        <v>165</v>
      </c>
      <c r="AI34" s="1" t="s">
        <v>339</v>
      </c>
      <c r="AJ34" s="1" t="s">
        <v>167</v>
      </c>
      <c r="AK34" s="14"/>
      <c r="AL34" s="1" t="s">
        <v>167</v>
      </c>
      <c r="AM34" s="14"/>
      <c r="AN34" s="1" t="s">
        <v>340</v>
      </c>
      <c r="AO34" s="1" t="s">
        <v>270</v>
      </c>
      <c r="AP34" s="1" t="s">
        <v>165</v>
      </c>
      <c r="AQ34" s="1" t="s">
        <v>172</v>
      </c>
      <c r="AR34" s="1" t="s">
        <v>172</v>
      </c>
      <c r="AS34" s="1" t="s">
        <v>172</v>
      </c>
      <c r="AT34" s="1" t="s">
        <v>172</v>
      </c>
      <c r="AU34" s="1" t="s">
        <v>465</v>
      </c>
      <c r="AV34" s="1" t="s">
        <v>342</v>
      </c>
      <c r="AW34" s="1" t="s">
        <v>466</v>
      </c>
      <c r="AX34" s="1" t="s">
        <v>176</v>
      </c>
      <c r="AY34" s="1" t="s">
        <v>272</v>
      </c>
      <c r="AZ34" s="1" t="s">
        <v>410</v>
      </c>
      <c r="BA34" s="1" t="s">
        <v>172</v>
      </c>
      <c r="BB34" s="1" t="s">
        <v>179</v>
      </c>
      <c r="BC34" s="1" t="s">
        <v>172</v>
      </c>
      <c r="BD34" s="1" t="s">
        <v>179</v>
      </c>
      <c r="BE34" s="1" t="s">
        <v>172</v>
      </c>
      <c r="BF34" s="1" t="s">
        <v>179</v>
      </c>
      <c r="BG34" s="1" t="s">
        <v>172</v>
      </c>
      <c r="BH34" s="1" t="s">
        <v>179</v>
      </c>
      <c r="BI34" s="1" t="s">
        <v>179</v>
      </c>
      <c r="BJ34" s="1" t="s">
        <v>180</v>
      </c>
      <c r="BK34" s="1" t="s">
        <v>274</v>
      </c>
      <c r="BL34" s="1" t="s">
        <v>467</v>
      </c>
      <c r="BM34" s="1" t="s">
        <v>468</v>
      </c>
      <c r="BN34" s="1" t="s">
        <v>172</v>
      </c>
      <c r="BO34" s="1" t="s">
        <v>167</v>
      </c>
      <c r="BP34" s="1" t="s">
        <v>172</v>
      </c>
      <c r="BQ34" s="1" t="s">
        <v>469</v>
      </c>
      <c r="BR34" s="1" t="s">
        <v>470</v>
      </c>
      <c r="BS34" s="1" t="s">
        <v>471</v>
      </c>
      <c r="BT34" s="14"/>
    </row>
    <row r="35" spans="1:72" x14ac:dyDescent="0.2">
      <c r="A35" s="29">
        <v>44171.898121412036</v>
      </c>
      <c r="B35" s="1" t="s">
        <v>148</v>
      </c>
      <c r="C35" s="15">
        <v>37252</v>
      </c>
      <c r="D35" s="12">
        <v>44182</v>
      </c>
      <c r="E35" s="13">
        <f t="shared" si="0"/>
        <v>18</v>
      </c>
      <c r="F35" s="1" t="s">
        <v>335</v>
      </c>
      <c r="G35" s="1" t="s">
        <v>472</v>
      </c>
      <c r="H35" s="1" t="s">
        <v>21</v>
      </c>
      <c r="I35" s="1" t="s">
        <v>38</v>
      </c>
      <c r="J35" s="1" t="s">
        <v>16</v>
      </c>
      <c r="K35" s="1" t="s">
        <v>16</v>
      </c>
      <c r="L35" s="1" t="s">
        <v>10</v>
      </c>
      <c r="M35" s="1" t="s">
        <v>11</v>
      </c>
      <c r="N35" s="1" t="s">
        <v>18</v>
      </c>
      <c r="O35" s="1" t="s">
        <v>19</v>
      </c>
      <c r="P35" s="1" t="s">
        <v>309</v>
      </c>
      <c r="Q35" s="1" t="s">
        <v>152</v>
      </c>
      <c r="R35" s="1" t="s">
        <v>153</v>
      </c>
      <c r="S35" s="1" t="s">
        <v>243</v>
      </c>
      <c r="T35" s="1" t="s">
        <v>310</v>
      </c>
      <c r="U35" s="1" t="s">
        <v>21</v>
      </c>
      <c r="V35" s="1" t="s">
        <v>311</v>
      </c>
      <c r="W35" s="1" t="s">
        <v>312</v>
      </c>
      <c r="X35" s="1" t="s">
        <v>312</v>
      </c>
      <c r="Y35" s="1" t="s">
        <v>159</v>
      </c>
      <c r="Z35" s="1">
        <v>2018</v>
      </c>
      <c r="AA35" s="1" t="s">
        <v>159</v>
      </c>
      <c r="AB35" s="1">
        <v>2021</v>
      </c>
      <c r="AC35" s="1" t="s">
        <v>160</v>
      </c>
      <c r="AD35" s="1" t="s">
        <v>161</v>
      </c>
      <c r="AE35" s="1" t="s">
        <v>215</v>
      </c>
      <c r="AF35" s="1" t="s">
        <v>163</v>
      </c>
      <c r="AG35" s="1" t="s">
        <v>165</v>
      </c>
      <c r="AH35" s="1" t="s">
        <v>198</v>
      </c>
      <c r="AI35" s="1" t="s">
        <v>473</v>
      </c>
      <c r="AJ35" s="1" t="s">
        <v>167</v>
      </c>
      <c r="AK35" s="1" t="s">
        <v>168</v>
      </c>
      <c r="AL35" s="1" t="s">
        <v>167</v>
      </c>
      <c r="AM35" s="1" t="s">
        <v>200</v>
      </c>
      <c r="AN35" s="1" t="s">
        <v>169</v>
      </c>
      <c r="AO35" s="1" t="s">
        <v>474</v>
      </c>
      <c r="AP35" s="1" t="s">
        <v>171</v>
      </c>
      <c r="AQ35" s="1" t="s">
        <v>172</v>
      </c>
      <c r="AR35" s="1" t="s">
        <v>172</v>
      </c>
      <c r="AS35" s="1" t="s">
        <v>172</v>
      </c>
      <c r="AT35" s="1" t="s">
        <v>172</v>
      </c>
      <c r="AU35" s="1" t="s">
        <v>465</v>
      </c>
      <c r="AV35" s="1" t="s">
        <v>342</v>
      </c>
      <c r="AW35" s="1" t="s">
        <v>203</v>
      </c>
      <c r="AX35" s="1" t="s">
        <v>218</v>
      </c>
      <c r="AY35" s="1" t="s">
        <v>272</v>
      </c>
      <c r="AZ35" s="1" t="s">
        <v>234</v>
      </c>
      <c r="BA35" s="1" t="s">
        <v>172</v>
      </c>
      <c r="BB35" s="1" t="s">
        <v>172</v>
      </c>
      <c r="BC35" s="1" t="s">
        <v>172</v>
      </c>
      <c r="BD35" s="1" t="s">
        <v>172</v>
      </c>
      <c r="BE35" s="1" t="s">
        <v>172</v>
      </c>
      <c r="BF35" s="1" t="s">
        <v>172</v>
      </c>
      <c r="BG35" s="1" t="s">
        <v>179</v>
      </c>
      <c r="BH35" s="1" t="s">
        <v>179</v>
      </c>
      <c r="BI35" s="1" t="s">
        <v>179</v>
      </c>
      <c r="BJ35" s="1" t="s">
        <v>295</v>
      </c>
      <c r="BK35" s="1" t="s">
        <v>235</v>
      </c>
      <c r="BL35" s="1" t="s">
        <v>475</v>
      </c>
      <c r="BM35" s="1" t="s">
        <v>373</v>
      </c>
      <c r="BN35" s="1" t="s">
        <v>172</v>
      </c>
      <c r="BO35" s="1" t="s">
        <v>167</v>
      </c>
      <c r="BP35" s="1" t="s">
        <v>167</v>
      </c>
      <c r="BQ35" s="1" t="s">
        <v>476</v>
      </c>
      <c r="BR35" s="1" t="s">
        <v>477</v>
      </c>
      <c r="BS35" s="1" t="s">
        <v>478</v>
      </c>
      <c r="BT35" s="14"/>
    </row>
    <row r="36" spans="1:72" x14ac:dyDescent="0.2">
      <c r="A36" s="29">
        <v>44171.898641180553</v>
      </c>
      <c r="B36" s="1" t="s">
        <v>148</v>
      </c>
      <c r="C36" s="15">
        <v>35327</v>
      </c>
      <c r="D36" s="12">
        <v>44182</v>
      </c>
      <c r="E36" s="13">
        <f t="shared" si="0"/>
        <v>24</v>
      </c>
      <c r="F36" s="1" t="s">
        <v>149</v>
      </c>
      <c r="G36" s="1" t="s">
        <v>479</v>
      </c>
      <c r="H36" s="1" t="s">
        <v>21</v>
      </c>
      <c r="I36" s="1" t="s">
        <v>21</v>
      </c>
      <c r="J36" s="1" t="s">
        <v>16</v>
      </c>
      <c r="K36" s="1" t="s">
        <v>16</v>
      </c>
      <c r="L36" s="1" t="s">
        <v>10</v>
      </c>
      <c r="M36" s="1" t="s">
        <v>11</v>
      </c>
      <c r="N36" s="1" t="s">
        <v>18</v>
      </c>
      <c r="O36" s="1" t="s">
        <v>19</v>
      </c>
      <c r="P36" s="1" t="s">
        <v>309</v>
      </c>
      <c r="Q36" s="1" t="s">
        <v>152</v>
      </c>
      <c r="R36" s="1" t="s">
        <v>153</v>
      </c>
      <c r="S36" s="1" t="s">
        <v>243</v>
      </c>
      <c r="T36" s="1" t="s">
        <v>310</v>
      </c>
      <c r="U36" s="1" t="s">
        <v>21</v>
      </c>
      <c r="V36" s="1" t="s">
        <v>311</v>
      </c>
      <c r="W36" s="1" t="s">
        <v>312</v>
      </c>
      <c r="X36" s="1" t="s">
        <v>312</v>
      </c>
      <c r="Y36" s="1" t="s">
        <v>197</v>
      </c>
      <c r="Z36" s="1">
        <v>2019</v>
      </c>
      <c r="AA36" s="1" t="s">
        <v>423</v>
      </c>
      <c r="AB36" s="1">
        <v>2021</v>
      </c>
      <c r="AC36" s="1" t="s">
        <v>288</v>
      </c>
      <c r="AD36" s="1" t="s">
        <v>161</v>
      </c>
      <c r="AE36" s="1" t="s">
        <v>215</v>
      </c>
      <c r="AF36" s="1" t="s">
        <v>163</v>
      </c>
      <c r="AG36" s="1" t="s">
        <v>267</v>
      </c>
      <c r="AH36" s="1" t="s">
        <v>165</v>
      </c>
      <c r="AI36" s="1" t="s">
        <v>289</v>
      </c>
      <c r="AJ36" s="1" t="s">
        <v>172</v>
      </c>
      <c r="AK36" s="1" t="s">
        <v>480</v>
      </c>
      <c r="AL36" s="1" t="s">
        <v>172</v>
      </c>
      <c r="AM36" s="1" t="s">
        <v>326</v>
      </c>
      <c r="AN36" s="1" t="s">
        <v>481</v>
      </c>
      <c r="AO36" s="1" t="s">
        <v>230</v>
      </c>
      <c r="AP36" s="1" t="s">
        <v>165</v>
      </c>
      <c r="AQ36" s="1" t="s">
        <v>172</v>
      </c>
      <c r="AR36" s="1" t="s">
        <v>172</v>
      </c>
      <c r="AS36" s="1" t="s">
        <v>172</v>
      </c>
      <c r="AT36" s="1" t="s">
        <v>172</v>
      </c>
      <c r="AU36" s="1" t="s">
        <v>369</v>
      </c>
      <c r="AV36" s="1" t="s">
        <v>359</v>
      </c>
      <c r="AW36" s="1" t="s">
        <v>409</v>
      </c>
      <c r="AX36" s="1" t="s">
        <v>176</v>
      </c>
      <c r="AY36" s="1" t="s">
        <v>272</v>
      </c>
      <c r="AZ36" s="1" t="s">
        <v>482</v>
      </c>
      <c r="BA36" s="1" t="s">
        <v>172</v>
      </c>
      <c r="BB36" s="1" t="s">
        <v>179</v>
      </c>
      <c r="BC36" s="1" t="s">
        <v>167</v>
      </c>
      <c r="BD36" s="1" t="s">
        <v>172</v>
      </c>
      <c r="BE36" s="1" t="s">
        <v>167</v>
      </c>
      <c r="BF36" s="1" t="s">
        <v>172</v>
      </c>
      <c r="BG36" s="1" t="s">
        <v>172</v>
      </c>
      <c r="BH36" s="1" t="s">
        <v>172</v>
      </c>
      <c r="BI36" s="1" t="s">
        <v>179</v>
      </c>
      <c r="BJ36" s="1" t="s">
        <v>295</v>
      </c>
      <c r="BK36" s="1" t="s">
        <v>181</v>
      </c>
      <c r="BL36" s="1" t="s">
        <v>456</v>
      </c>
      <c r="BM36" s="1" t="s">
        <v>318</v>
      </c>
      <c r="BN36" s="1" t="s">
        <v>167</v>
      </c>
      <c r="BO36" s="1" t="s">
        <v>172</v>
      </c>
      <c r="BP36" s="1" t="s">
        <v>172</v>
      </c>
      <c r="BQ36" s="1" t="s">
        <v>483</v>
      </c>
      <c r="BR36" s="1" t="s">
        <v>484</v>
      </c>
      <c r="BS36" s="1" t="s">
        <v>485</v>
      </c>
      <c r="BT36" s="14"/>
    </row>
    <row r="37" spans="1:72" x14ac:dyDescent="0.2">
      <c r="A37" s="29">
        <v>44171.89932945602</v>
      </c>
      <c r="B37" s="1" t="s">
        <v>148</v>
      </c>
      <c r="C37" s="15">
        <v>33658</v>
      </c>
      <c r="D37" s="12">
        <v>44182</v>
      </c>
      <c r="E37" s="13">
        <f t="shared" si="0"/>
        <v>28</v>
      </c>
      <c r="F37" s="1" t="s">
        <v>149</v>
      </c>
      <c r="G37" s="1" t="s">
        <v>486</v>
      </c>
      <c r="H37" s="1" t="s">
        <v>21</v>
      </c>
      <c r="I37" s="1" t="s">
        <v>21</v>
      </c>
      <c r="J37" s="1" t="s">
        <v>23</v>
      </c>
      <c r="K37" s="1" t="s">
        <v>23</v>
      </c>
      <c r="L37" s="1" t="s">
        <v>10</v>
      </c>
      <c r="M37" s="1" t="s">
        <v>11</v>
      </c>
      <c r="N37" s="1" t="s">
        <v>25</v>
      </c>
      <c r="O37" s="1" t="s">
        <v>29</v>
      </c>
      <c r="P37" s="1" t="s">
        <v>309</v>
      </c>
      <c r="Q37" s="1" t="s">
        <v>191</v>
      </c>
      <c r="R37" s="1" t="s">
        <v>323</v>
      </c>
      <c r="S37" s="1" t="s">
        <v>243</v>
      </c>
      <c r="T37" s="1" t="s">
        <v>310</v>
      </c>
      <c r="U37" s="1" t="s">
        <v>21</v>
      </c>
      <c r="V37" s="1" t="s">
        <v>311</v>
      </c>
      <c r="W37" s="1" t="s">
        <v>312</v>
      </c>
      <c r="X37" s="1" t="s">
        <v>357</v>
      </c>
      <c r="Y37" s="1" t="s">
        <v>197</v>
      </c>
      <c r="Z37" s="1">
        <v>2019</v>
      </c>
      <c r="AA37" s="1" t="s">
        <v>423</v>
      </c>
      <c r="AB37" s="1">
        <v>2021</v>
      </c>
      <c r="AC37" s="1" t="s">
        <v>288</v>
      </c>
      <c r="AD37" s="1" t="s">
        <v>161</v>
      </c>
      <c r="AE37" s="1" t="s">
        <v>162</v>
      </c>
      <c r="AF37" s="1" t="s">
        <v>266</v>
      </c>
      <c r="AG37" s="1" t="s">
        <v>165</v>
      </c>
      <c r="AH37" s="1" t="s">
        <v>165</v>
      </c>
      <c r="AI37" s="1" t="s">
        <v>325</v>
      </c>
      <c r="AJ37" s="1" t="s">
        <v>167</v>
      </c>
      <c r="AK37" s="14"/>
      <c r="AL37" s="1" t="s">
        <v>172</v>
      </c>
      <c r="AM37" s="1" t="s">
        <v>290</v>
      </c>
      <c r="AN37" s="1" t="s">
        <v>169</v>
      </c>
      <c r="AO37" s="1" t="s">
        <v>327</v>
      </c>
      <c r="AP37" s="1" t="s">
        <v>165</v>
      </c>
      <c r="AQ37" s="1" t="s">
        <v>172</v>
      </c>
      <c r="AR37" s="1" t="s">
        <v>172</v>
      </c>
      <c r="AS37" s="1" t="s">
        <v>172</v>
      </c>
      <c r="AT37" s="1" t="s">
        <v>172</v>
      </c>
      <c r="AU37" s="1" t="s">
        <v>202</v>
      </c>
      <c r="AV37" s="1" t="s">
        <v>328</v>
      </c>
      <c r="AW37" s="1" t="s">
        <v>294</v>
      </c>
      <c r="AX37" s="1" t="s">
        <v>254</v>
      </c>
      <c r="AY37" s="1" t="s">
        <v>272</v>
      </c>
      <c r="AZ37" s="1" t="s">
        <v>206</v>
      </c>
      <c r="BA37" s="1" t="s">
        <v>172</v>
      </c>
      <c r="BB37" s="1" t="s">
        <v>167</v>
      </c>
      <c r="BC37" s="1" t="s">
        <v>172</v>
      </c>
      <c r="BD37" s="1" t="s">
        <v>172</v>
      </c>
      <c r="BE37" s="1" t="s">
        <v>172</v>
      </c>
      <c r="BF37" s="1" t="s">
        <v>172</v>
      </c>
      <c r="BG37" s="1" t="s">
        <v>167</v>
      </c>
      <c r="BH37" s="1" t="s">
        <v>172</v>
      </c>
      <c r="BI37" s="1" t="s">
        <v>172</v>
      </c>
      <c r="BJ37" s="1" t="s">
        <v>349</v>
      </c>
      <c r="BK37" s="1" t="s">
        <v>235</v>
      </c>
      <c r="BL37" s="1" t="s">
        <v>487</v>
      </c>
      <c r="BM37" s="1" t="s">
        <v>351</v>
      </c>
      <c r="BN37" s="1" t="s">
        <v>172</v>
      </c>
      <c r="BO37" s="1" t="s">
        <v>167</v>
      </c>
      <c r="BP37" s="1" t="s">
        <v>172</v>
      </c>
      <c r="BQ37" s="1" t="s">
        <v>488</v>
      </c>
      <c r="BR37" s="1" t="s">
        <v>489</v>
      </c>
      <c r="BS37" s="1" t="s">
        <v>490</v>
      </c>
      <c r="BT37" s="14"/>
    </row>
    <row r="38" spans="1:72" x14ac:dyDescent="0.2">
      <c r="A38" s="29">
        <v>44171.904121990738</v>
      </c>
      <c r="B38" s="1" t="s">
        <v>148</v>
      </c>
      <c r="C38" s="15">
        <v>33681</v>
      </c>
      <c r="D38" s="12">
        <v>44182</v>
      </c>
      <c r="E38" s="13">
        <f t="shared" si="0"/>
        <v>28</v>
      </c>
      <c r="F38" s="1" t="s">
        <v>335</v>
      </c>
      <c r="G38" s="1" t="s">
        <v>491</v>
      </c>
      <c r="H38" s="1" t="s">
        <v>21</v>
      </c>
      <c r="I38" s="1" t="s">
        <v>21</v>
      </c>
      <c r="J38" s="1" t="s">
        <v>9</v>
      </c>
      <c r="K38" s="1" t="s">
        <v>16</v>
      </c>
      <c r="L38" s="1" t="s">
        <v>10</v>
      </c>
      <c r="M38" s="1" t="s">
        <v>35</v>
      </c>
      <c r="N38" s="1" t="s">
        <v>18</v>
      </c>
      <c r="O38" s="1" t="s">
        <v>29</v>
      </c>
      <c r="P38" s="1" t="s">
        <v>309</v>
      </c>
      <c r="Q38" s="1" t="s">
        <v>347</v>
      </c>
      <c r="R38" s="1" t="s">
        <v>323</v>
      </c>
      <c r="S38" s="1" t="s">
        <v>243</v>
      </c>
      <c r="T38" s="1" t="s">
        <v>310</v>
      </c>
      <c r="U38" s="1" t="s">
        <v>21</v>
      </c>
      <c r="V38" s="1" t="s">
        <v>311</v>
      </c>
      <c r="W38" s="1" t="s">
        <v>179</v>
      </c>
      <c r="X38" s="1" t="s">
        <v>179</v>
      </c>
      <c r="Y38" s="1" t="s">
        <v>324</v>
      </c>
      <c r="Z38" s="1">
        <v>2019</v>
      </c>
      <c r="AA38" s="1" t="s">
        <v>423</v>
      </c>
      <c r="AB38" s="1">
        <v>2021</v>
      </c>
      <c r="AC38" s="1" t="s">
        <v>160</v>
      </c>
      <c r="AD38" s="1" t="s">
        <v>161</v>
      </c>
      <c r="AE38" s="1" t="s">
        <v>162</v>
      </c>
      <c r="AF38" s="1" t="s">
        <v>163</v>
      </c>
      <c r="AG38" s="1" t="s">
        <v>165</v>
      </c>
      <c r="AH38" s="1" t="s">
        <v>198</v>
      </c>
      <c r="AI38" s="1" t="s">
        <v>339</v>
      </c>
      <c r="AJ38" s="1" t="s">
        <v>167</v>
      </c>
      <c r="AK38" s="1" t="s">
        <v>168</v>
      </c>
      <c r="AL38" s="1" t="s">
        <v>167</v>
      </c>
      <c r="AM38" s="1" t="s">
        <v>200</v>
      </c>
      <c r="AN38" s="1" t="s">
        <v>169</v>
      </c>
      <c r="AO38" s="1" t="s">
        <v>201</v>
      </c>
      <c r="AP38" s="1" t="s">
        <v>171</v>
      </c>
      <c r="AQ38" s="1" t="s">
        <v>172</v>
      </c>
      <c r="AR38" s="1" t="s">
        <v>172</v>
      </c>
      <c r="AS38" s="1" t="s">
        <v>172</v>
      </c>
      <c r="AT38" s="1" t="s">
        <v>172</v>
      </c>
      <c r="AU38" s="1" t="s">
        <v>202</v>
      </c>
      <c r="AV38" s="1" t="s">
        <v>174</v>
      </c>
      <c r="AW38" s="1" t="s">
        <v>492</v>
      </c>
      <c r="AX38" s="1" t="s">
        <v>254</v>
      </c>
      <c r="AY38" s="1" t="s">
        <v>177</v>
      </c>
      <c r="AZ38" s="1" t="s">
        <v>178</v>
      </c>
      <c r="BA38" s="1" t="s">
        <v>172</v>
      </c>
      <c r="BB38" s="1" t="s">
        <v>167</v>
      </c>
      <c r="BC38" s="1" t="s">
        <v>172</v>
      </c>
      <c r="BD38" s="1" t="s">
        <v>172</v>
      </c>
      <c r="BE38" s="1" t="s">
        <v>172</v>
      </c>
      <c r="BF38" s="1" t="s">
        <v>172</v>
      </c>
      <c r="BG38" s="1" t="s">
        <v>172</v>
      </c>
      <c r="BH38" s="1" t="s">
        <v>167</v>
      </c>
      <c r="BI38" s="1" t="s">
        <v>172</v>
      </c>
      <c r="BJ38" s="1" t="s">
        <v>207</v>
      </c>
      <c r="BK38" s="1" t="s">
        <v>317</v>
      </c>
      <c r="BL38" s="1" t="s">
        <v>350</v>
      </c>
      <c r="BM38" s="1" t="s">
        <v>493</v>
      </c>
      <c r="BN38" s="1" t="s">
        <v>172</v>
      </c>
      <c r="BO38" s="1" t="s">
        <v>172</v>
      </c>
      <c r="BP38" s="1" t="s">
        <v>172</v>
      </c>
      <c r="BQ38" s="1" t="s">
        <v>494</v>
      </c>
      <c r="BR38" s="1" t="s">
        <v>495</v>
      </c>
      <c r="BS38" s="1" t="s">
        <v>496</v>
      </c>
      <c r="BT38" s="14"/>
    </row>
    <row r="39" spans="1:72" x14ac:dyDescent="0.2">
      <c r="A39" s="29">
        <v>44171.906244270838</v>
      </c>
      <c r="B39" s="1" t="s">
        <v>148</v>
      </c>
      <c r="C39" s="15">
        <v>34801</v>
      </c>
      <c r="D39" s="12">
        <v>44182</v>
      </c>
      <c r="E39" s="13">
        <f t="shared" si="0"/>
        <v>25</v>
      </c>
      <c r="F39" s="1" t="s">
        <v>497</v>
      </c>
      <c r="G39" s="1" t="s">
        <v>322</v>
      </c>
      <c r="H39" s="1" t="s">
        <v>21</v>
      </c>
      <c r="I39" s="1" t="s">
        <v>58</v>
      </c>
      <c r="J39" s="1" t="s">
        <v>16</v>
      </c>
      <c r="K39" s="1" t="s">
        <v>16</v>
      </c>
      <c r="L39" s="1" t="s">
        <v>10</v>
      </c>
      <c r="M39" s="1" t="s">
        <v>11</v>
      </c>
      <c r="N39" s="1" t="s">
        <v>18</v>
      </c>
      <c r="O39" s="1" t="s">
        <v>19</v>
      </c>
      <c r="P39" s="1" t="s">
        <v>309</v>
      </c>
      <c r="Q39" s="1" t="s">
        <v>347</v>
      </c>
      <c r="R39" s="1" t="s">
        <v>337</v>
      </c>
      <c r="S39" s="1" t="s">
        <v>243</v>
      </c>
      <c r="T39" s="1" t="s">
        <v>310</v>
      </c>
      <c r="U39" s="1" t="s">
        <v>21</v>
      </c>
      <c r="V39" s="1" t="s">
        <v>311</v>
      </c>
      <c r="W39" s="1" t="s">
        <v>179</v>
      </c>
      <c r="X39" s="1" t="s">
        <v>179</v>
      </c>
      <c r="Y39" s="1" t="s">
        <v>159</v>
      </c>
      <c r="Z39" s="1">
        <v>2017</v>
      </c>
      <c r="AA39" s="1" t="s">
        <v>423</v>
      </c>
      <c r="AB39" s="1">
        <v>2021</v>
      </c>
      <c r="AC39" s="1" t="s">
        <v>160</v>
      </c>
      <c r="AD39" s="1" t="s">
        <v>161</v>
      </c>
      <c r="AE39" s="1" t="s">
        <v>215</v>
      </c>
      <c r="AF39" s="1" t="s">
        <v>163</v>
      </c>
      <c r="AG39" s="1" t="s">
        <v>165</v>
      </c>
      <c r="AH39" s="1" t="s">
        <v>198</v>
      </c>
      <c r="AI39" s="1" t="s">
        <v>339</v>
      </c>
      <c r="AJ39" s="1" t="s">
        <v>172</v>
      </c>
      <c r="AK39" s="14"/>
      <c r="AL39" s="1" t="s">
        <v>172</v>
      </c>
      <c r="AM39" s="14"/>
      <c r="AN39" s="1" t="s">
        <v>169</v>
      </c>
      <c r="AO39" s="1" t="s">
        <v>270</v>
      </c>
      <c r="AP39" s="1" t="s">
        <v>171</v>
      </c>
      <c r="AQ39" s="1" t="s">
        <v>172</v>
      </c>
      <c r="AR39" s="1" t="s">
        <v>172</v>
      </c>
      <c r="AS39" s="1" t="s">
        <v>172</v>
      </c>
      <c r="AT39" s="1" t="s">
        <v>167</v>
      </c>
      <c r="AU39" s="1" t="s">
        <v>341</v>
      </c>
      <c r="AV39" s="1" t="s">
        <v>342</v>
      </c>
      <c r="AW39" s="1" t="s">
        <v>440</v>
      </c>
      <c r="AX39" s="1" t="s">
        <v>176</v>
      </c>
      <c r="AY39" s="1" t="s">
        <v>272</v>
      </c>
      <c r="AZ39" s="1" t="s">
        <v>498</v>
      </c>
      <c r="BA39" s="1" t="s">
        <v>179</v>
      </c>
      <c r="BB39" s="1" t="s">
        <v>167</v>
      </c>
      <c r="BC39" s="1" t="s">
        <v>172</v>
      </c>
      <c r="BD39" s="1" t="s">
        <v>172</v>
      </c>
      <c r="BE39" s="1" t="s">
        <v>172</v>
      </c>
      <c r="BF39" s="1" t="s">
        <v>172</v>
      </c>
      <c r="BG39" s="1" t="s">
        <v>172</v>
      </c>
      <c r="BH39" s="1" t="s">
        <v>172</v>
      </c>
      <c r="BI39" s="1" t="s">
        <v>172</v>
      </c>
      <c r="BJ39" s="1" t="s">
        <v>180</v>
      </c>
      <c r="BK39" s="1" t="s">
        <v>274</v>
      </c>
      <c r="BL39" s="1" t="s">
        <v>221</v>
      </c>
      <c r="BM39" s="1" t="s">
        <v>209</v>
      </c>
      <c r="BN39" s="1" t="s">
        <v>167</v>
      </c>
      <c r="BO39" s="1" t="s">
        <v>167</v>
      </c>
      <c r="BP39" s="1" t="s">
        <v>172</v>
      </c>
      <c r="BQ39" s="1" t="s">
        <v>499</v>
      </c>
      <c r="BR39" s="1" t="s">
        <v>500</v>
      </c>
      <c r="BS39" s="1" t="s">
        <v>501</v>
      </c>
      <c r="BT39" s="14"/>
    </row>
    <row r="40" spans="1:72" x14ac:dyDescent="0.2">
      <c r="A40" s="29">
        <v>44171.906327662036</v>
      </c>
      <c r="B40" s="1" t="s">
        <v>148</v>
      </c>
      <c r="C40" s="15">
        <v>32892</v>
      </c>
      <c r="D40" s="12">
        <v>44182</v>
      </c>
      <c r="E40" s="13">
        <f t="shared" si="0"/>
        <v>30</v>
      </c>
      <c r="F40" s="1" t="s">
        <v>335</v>
      </c>
      <c r="G40" s="1" t="s">
        <v>502</v>
      </c>
      <c r="H40" s="1" t="s">
        <v>21</v>
      </c>
      <c r="I40" s="1" t="s">
        <v>30</v>
      </c>
      <c r="J40" s="1" t="s">
        <v>34</v>
      </c>
      <c r="K40" s="1" t="s">
        <v>16</v>
      </c>
      <c r="L40" s="1" t="s">
        <v>10</v>
      </c>
      <c r="M40" s="1" t="s">
        <v>17</v>
      </c>
      <c r="N40" s="1" t="s">
        <v>18</v>
      </c>
      <c r="O40" s="1" t="s">
        <v>19</v>
      </c>
      <c r="P40" s="1" t="s">
        <v>309</v>
      </c>
      <c r="Q40" s="1" t="s">
        <v>503</v>
      </c>
      <c r="R40" s="1" t="s">
        <v>323</v>
      </c>
      <c r="S40" s="1" t="s">
        <v>338</v>
      </c>
      <c r="T40" s="1" t="s">
        <v>310</v>
      </c>
      <c r="U40" s="1" t="s">
        <v>21</v>
      </c>
      <c r="V40" s="1" t="s">
        <v>311</v>
      </c>
      <c r="W40" s="1" t="s">
        <v>179</v>
      </c>
      <c r="X40" s="1" t="s">
        <v>179</v>
      </c>
      <c r="Y40" s="1" t="s">
        <v>197</v>
      </c>
      <c r="Z40" s="1">
        <v>2019</v>
      </c>
      <c r="AA40" s="1" t="s">
        <v>423</v>
      </c>
      <c r="AB40" s="1">
        <v>2021</v>
      </c>
      <c r="AC40" s="1" t="s">
        <v>160</v>
      </c>
      <c r="AD40" s="1" t="s">
        <v>161</v>
      </c>
      <c r="AE40" s="1" t="s">
        <v>162</v>
      </c>
      <c r="AF40" s="1" t="s">
        <v>266</v>
      </c>
      <c r="AG40" s="1" t="s">
        <v>165</v>
      </c>
      <c r="AH40" s="1" t="s">
        <v>165</v>
      </c>
      <c r="AI40" s="1" t="s">
        <v>339</v>
      </c>
      <c r="AJ40" s="1" t="s">
        <v>172</v>
      </c>
      <c r="AK40" s="1" t="s">
        <v>168</v>
      </c>
      <c r="AL40" s="1" t="s">
        <v>172</v>
      </c>
      <c r="AM40" s="14"/>
      <c r="AN40" s="1" t="s">
        <v>169</v>
      </c>
      <c r="AO40" s="1" t="s">
        <v>270</v>
      </c>
      <c r="AP40" s="1" t="s">
        <v>171</v>
      </c>
      <c r="AQ40" s="1" t="s">
        <v>172</v>
      </c>
      <c r="AR40" s="1" t="s">
        <v>172</v>
      </c>
      <c r="AS40" s="1" t="s">
        <v>172</v>
      </c>
      <c r="AT40" s="1" t="s">
        <v>172</v>
      </c>
      <c r="AU40" s="1" t="s">
        <v>393</v>
      </c>
      <c r="AV40" s="1" t="s">
        <v>342</v>
      </c>
      <c r="AW40" s="1" t="s">
        <v>466</v>
      </c>
      <c r="AX40" s="1" t="s">
        <v>176</v>
      </c>
      <c r="AY40" s="1" t="s">
        <v>272</v>
      </c>
      <c r="AZ40" s="1" t="s">
        <v>206</v>
      </c>
      <c r="BA40" s="1" t="s">
        <v>172</v>
      </c>
      <c r="BB40" s="1" t="s">
        <v>167</v>
      </c>
      <c r="BC40" s="1" t="s">
        <v>172</v>
      </c>
      <c r="BD40" s="1" t="s">
        <v>172</v>
      </c>
      <c r="BE40" s="1" t="s">
        <v>172</v>
      </c>
      <c r="BF40" s="1" t="s">
        <v>172</v>
      </c>
      <c r="BG40" s="1" t="s">
        <v>172</v>
      </c>
      <c r="BH40" s="1" t="s">
        <v>172</v>
      </c>
      <c r="BI40" s="1" t="s">
        <v>172</v>
      </c>
      <c r="BJ40" s="1" t="s">
        <v>207</v>
      </c>
      <c r="BK40" s="1" t="s">
        <v>274</v>
      </c>
      <c r="BL40" s="1" t="s">
        <v>504</v>
      </c>
      <c r="BM40" s="1" t="s">
        <v>209</v>
      </c>
      <c r="BN40" s="1" t="s">
        <v>172</v>
      </c>
      <c r="BO40" s="1" t="s">
        <v>172</v>
      </c>
      <c r="BP40" s="1" t="s">
        <v>172</v>
      </c>
      <c r="BQ40" s="1" t="s">
        <v>505</v>
      </c>
      <c r="BR40" s="1" t="s">
        <v>506</v>
      </c>
      <c r="BS40" s="1" t="s">
        <v>307</v>
      </c>
      <c r="BT40" s="14"/>
    </row>
    <row r="41" spans="1:72" x14ac:dyDescent="0.2">
      <c r="A41" s="29">
        <v>44171.906371122685</v>
      </c>
      <c r="B41" s="1" t="s">
        <v>148</v>
      </c>
      <c r="C41" s="15">
        <v>35300</v>
      </c>
      <c r="D41" s="12">
        <v>44182</v>
      </c>
      <c r="E41" s="13">
        <f t="shared" si="0"/>
        <v>24</v>
      </c>
      <c r="F41" s="1" t="s">
        <v>497</v>
      </c>
      <c r="G41" s="1" t="s">
        <v>502</v>
      </c>
      <c r="H41" s="1" t="s">
        <v>21</v>
      </c>
      <c r="I41" s="1" t="s">
        <v>41</v>
      </c>
      <c r="J41" s="1" t="s">
        <v>23</v>
      </c>
      <c r="K41" s="1" t="s">
        <v>23</v>
      </c>
      <c r="L41" s="1" t="s">
        <v>10</v>
      </c>
      <c r="M41" s="1" t="s">
        <v>17</v>
      </c>
      <c r="N41" s="1" t="s">
        <v>18</v>
      </c>
      <c r="O41" s="1" t="s">
        <v>19</v>
      </c>
      <c r="P41" s="1" t="s">
        <v>309</v>
      </c>
      <c r="Q41" s="1" t="s">
        <v>507</v>
      </c>
      <c r="R41" s="1" t="s">
        <v>323</v>
      </c>
      <c r="S41" s="1" t="s">
        <v>243</v>
      </c>
      <c r="T41" s="1" t="s">
        <v>310</v>
      </c>
      <c r="U41" s="1" t="s">
        <v>21</v>
      </c>
      <c r="V41" s="1" t="s">
        <v>311</v>
      </c>
      <c r="W41" s="1" t="s">
        <v>179</v>
      </c>
      <c r="X41" s="1" t="s">
        <v>179</v>
      </c>
      <c r="Y41" s="1" t="s">
        <v>197</v>
      </c>
      <c r="Z41" s="1">
        <v>2018</v>
      </c>
      <c r="AA41" s="1" t="s">
        <v>197</v>
      </c>
      <c r="AB41" s="1">
        <v>2022</v>
      </c>
      <c r="AC41" s="1" t="s">
        <v>160</v>
      </c>
      <c r="AD41" s="1" t="s">
        <v>161</v>
      </c>
      <c r="AE41" s="1" t="s">
        <v>162</v>
      </c>
      <c r="AF41" s="1" t="s">
        <v>266</v>
      </c>
      <c r="AG41" s="1" t="s">
        <v>165</v>
      </c>
      <c r="AH41" s="1" t="s">
        <v>165</v>
      </c>
      <c r="AI41" s="1" t="s">
        <v>301</v>
      </c>
      <c r="AJ41" s="1" t="s">
        <v>167</v>
      </c>
      <c r="AK41" s="1" t="s">
        <v>290</v>
      </c>
      <c r="AL41" s="1" t="s">
        <v>167</v>
      </c>
      <c r="AM41" s="1" t="s">
        <v>290</v>
      </c>
      <c r="AN41" s="1" t="s">
        <v>169</v>
      </c>
      <c r="AO41" s="1" t="s">
        <v>201</v>
      </c>
      <c r="AP41" s="1" t="s">
        <v>165</v>
      </c>
      <c r="AQ41" s="1" t="s">
        <v>172</v>
      </c>
      <c r="AR41" s="1" t="s">
        <v>172</v>
      </c>
      <c r="AS41" s="1" t="s">
        <v>172</v>
      </c>
      <c r="AT41" s="1" t="s">
        <v>172</v>
      </c>
      <c r="AU41" s="1" t="s">
        <v>465</v>
      </c>
      <c r="AV41" s="1" t="s">
        <v>508</v>
      </c>
      <c r="AW41" s="1" t="s">
        <v>394</v>
      </c>
      <c r="AX41" s="1" t="s">
        <v>254</v>
      </c>
      <c r="AY41" s="1" t="s">
        <v>205</v>
      </c>
      <c r="AZ41" s="1" t="s">
        <v>206</v>
      </c>
      <c r="BA41" s="1" t="s">
        <v>172</v>
      </c>
      <c r="BB41" s="1" t="s">
        <v>172</v>
      </c>
      <c r="BC41" s="1" t="s">
        <v>172</v>
      </c>
      <c r="BD41" s="1" t="s">
        <v>172</v>
      </c>
      <c r="BE41" s="1" t="s">
        <v>172</v>
      </c>
      <c r="BF41" s="1" t="s">
        <v>172</v>
      </c>
      <c r="BG41" s="1" t="s">
        <v>172</v>
      </c>
      <c r="BH41" s="1" t="s">
        <v>172</v>
      </c>
      <c r="BI41" s="1" t="s">
        <v>172</v>
      </c>
      <c r="BJ41" s="1" t="s">
        <v>180</v>
      </c>
      <c r="BK41" s="1" t="s">
        <v>235</v>
      </c>
      <c r="BL41" s="1" t="s">
        <v>275</v>
      </c>
      <c r="BM41" s="1" t="s">
        <v>209</v>
      </c>
      <c r="BN41" s="1" t="s">
        <v>172</v>
      </c>
      <c r="BO41" s="1" t="s">
        <v>167</v>
      </c>
      <c r="BP41" s="1" t="s">
        <v>172</v>
      </c>
      <c r="BQ41" s="1" t="s">
        <v>509</v>
      </c>
      <c r="BR41" s="1" t="s">
        <v>510</v>
      </c>
      <c r="BS41" s="1" t="s">
        <v>511</v>
      </c>
      <c r="BT41" s="14"/>
    </row>
    <row r="42" spans="1:72" x14ac:dyDescent="0.2">
      <c r="A42" s="29">
        <v>44171.911912303243</v>
      </c>
      <c r="B42" s="1" t="s">
        <v>148</v>
      </c>
      <c r="C42" s="15">
        <v>28319</v>
      </c>
      <c r="D42" s="12">
        <v>44182</v>
      </c>
      <c r="E42" s="13">
        <f t="shared" si="0"/>
        <v>43</v>
      </c>
      <c r="F42" s="1" t="s">
        <v>335</v>
      </c>
      <c r="G42" s="1" t="s">
        <v>472</v>
      </c>
      <c r="H42" s="1" t="s">
        <v>21</v>
      </c>
      <c r="I42" s="1" t="s">
        <v>45</v>
      </c>
      <c r="J42" s="1" t="s">
        <v>9</v>
      </c>
      <c r="K42" s="1" t="s">
        <v>9</v>
      </c>
      <c r="L42" s="1" t="s">
        <v>46</v>
      </c>
      <c r="M42" s="1" t="s">
        <v>11</v>
      </c>
      <c r="N42" s="1" t="s">
        <v>18</v>
      </c>
      <c r="O42" s="1" t="s">
        <v>19</v>
      </c>
      <c r="P42" s="1" t="s">
        <v>309</v>
      </c>
      <c r="Q42" s="1" t="s">
        <v>347</v>
      </c>
      <c r="R42" s="1" t="s">
        <v>153</v>
      </c>
      <c r="S42" s="1" t="s">
        <v>243</v>
      </c>
      <c r="T42" s="1" t="s">
        <v>310</v>
      </c>
      <c r="U42" s="1" t="s">
        <v>21</v>
      </c>
      <c r="V42" s="1" t="s">
        <v>311</v>
      </c>
      <c r="W42" s="14"/>
      <c r="X42" s="1" t="s">
        <v>157</v>
      </c>
      <c r="Y42" s="1" t="s">
        <v>197</v>
      </c>
      <c r="Z42" s="1">
        <v>2019</v>
      </c>
      <c r="AA42" s="1" t="s">
        <v>423</v>
      </c>
      <c r="AB42" s="1">
        <v>2021</v>
      </c>
      <c r="AC42" s="1" t="s">
        <v>160</v>
      </c>
      <c r="AD42" s="1" t="s">
        <v>161</v>
      </c>
      <c r="AE42" s="1" t="s">
        <v>162</v>
      </c>
      <c r="AF42" s="1" t="s">
        <v>163</v>
      </c>
      <c r="AG42" s="1" t="s">
        <v>267</v>
      </c>
      <c r="AH42" s="1" t="s">
        <v>198</v>
      </c>
      <c r="AI42" s="1" t="s">
        <v>339</v>
      </c>
      <c r="AJ42" s="1" t="s">
        <v>172</v>
      </c>
      <c r="AK42" s="1" t="s">
        <v>326</v>
      </c>
      <c r="AL42" s="1" t="s">
        <v>167</v>
      </c>
      <c r="AM42" s="14"/>
      <c r="AN42" s="1" t="s">
        <v>229</v>
      </c>
      <c r="AO42" s="1" t="s">
        <v>270</v>
      </c>
      <c r="AP42" s="1" t="s">
        <v>171</v>
      </c>
      <c r="AQ42" s="1" t="s">
        <v>172</v>
      </c>
      <c r="AR42" s="1" t="s">
        <v>172</v>
      </c>
      <c r="AS42" s="1" t="s">
        <v>172</v>
      </c>
      <c r="AT42" s="1" t="s">
        <v>172</v>
      </c>
      <c r="AU42" s="1" t="s">
        <v>393</v>
      </c>
      <c r="AV42" s="1" t="s">
        <v>342</v>
      </c>
      <c r="AW42" s="1" t="s">
        <v>175</v>
      </c>
      <c r="AX42" s="1" t="s">
        <v>254</v>
      </c>
      <c r="AY42" s="1" t="s">
        <v>272</v>
      </c>
      <c r="AZ42" s="1" t="s">
        <v>206</v>
      </c>
      <c r="BA42" s="1" t="s">
        <v>172</v>
      </c>
      <c r="BB42" s="1" t="s">
        <v>179</v>
      </c>
      <c r="BC42" s="1" t="s">
        <v>172</v>
      </c>
      <c r="BD42" s="1" t="s">
        <v>172</v>
      </c>
      <c r="BE42" s="1" t="s">
        <v>172</v>
      </c>
      <c r="BF42" s="1" t="s">
        <v>172</v>
      </c>
      <c r="BG42" s="1" t="s">
        <v>172</v>
      </c>
      <c r="BH42" s="1" t="s">
        <v>172</v>
      </c>
      <c r="BI42" s="1" t="s">
        <v>172</v>
      </c>
      <c r="BJ42" s="1" t="s">
        <v>273</v>
      </c>
      <c r="BK42" s="1" t="s">
        <v>317</v>
      </c>
      <c r="BL42" s="1" t="s">
        <v>236</v>
      </c>
      <c r="BM42" s="1" t="s">
        <v>282</v>
      </c>
      <c r="BN42" s="1" t="s">
        <v>172</v>
      </c>
      <c r="BO42" s="1" t="s">
        <v>167</v>
      </c>
      <c r="BP42" s="1" t="s">
        <v>172</v>
      </c>
      <c r="BQ42" s="1" t="s">
        <v>512</v>
      </c>
      <c r="BR42" s="1" t="s">
        <v>513</v>
      </c>
      <c r="BS42" s="1" t="s">
        <v>514</v>
      </c>
      <c r="BT42" s="14"/>
    </row>
    <row r="43" spans="1:72" x14ac:dyDescent="0.2">
      <c r="A43" s="29">
        <v>44171.917788287035</v>
      </c>
      <c r="B43" s="1" t="s">
        <v>187</v>
      </c>
      <c r="C43" s="15">
        <v>33300</v>
      </c>
      <c r="D43" s="12">
        <v>44182</v>
      </c>
      <c r="E43" s="13">
        <f t="shared" si="0"/>
        <v>29</v>
      </c>
      <c r="F43" s="1" t="s">
        <v>149</v>
      </c>
      <c r="G43" s="1" t="s">
        <v>515</v>
      </c>
      <c r="H43" s="1" t="str">
        <f t="shared" si="1"/>
        <v>Cimahi</v>
      </c>
      <c r="I43" s="1" t="s">
        <v>47</v>
      </c>
      <c r="J43" s="1" t="s">
        <v>16</v>
      </c>
      <c r="K43" s="1" t="s">
        <v>16</v>
      </c>
      <c r="L43" s="1" t="s">
        <v>10</v>
      </c>
      <c r="M43" s="1" t="s">
        <v>24</v>
      </c>
      <c r="N43" s="1" t="s">
        <v>18</v>
      </c>
      <c r="O43" s="1" t="s">
        <v>19</v>
      </c>
      <c r="P43" s="1" t="s">
        <v>309</v>
      </c>
      <c r="Q43" s="1" t="s">
        <v>214</v>
      </c>
      <c r="R43" s="1" t="s">
        <v>153</v>
      </c>
      <c r="S43" s="1" t="s">
        <v>243</v>
      </c>
      <c r="T43" s="1" t="s">
        <v>310</v>
      </c>
      <c r="U43" s="1" t="s">
        <v>37</v>
      </c>
      <c r="V43" s="1" t="s">
        <v>311</v>
      </c>
      <c r="W43" s="1" t="s">
        <v>179</v>
      </c>
      <c r="X43" s="1" t="s">
        <v>179</v>
      </c>
      <c r="Y43" s="1" t="s">
        <v>197</v>
      </c>
      <c r="Z43" s="1">
        <v>2019</v>
      </c>
      <c r="AA43" s="1" t="s">
        <v>423</v>
      </c>
      <c r="AB43" s="1">
        <v>2021</v>
      </c>
      <c r="AC43" s="1" t="s">
        <v>160</v>
      </c>
      <c r="AD43" s="1" t="s">
        <v>161</v>
      </c>
      <c r="AE43" s="1" t="s">
        <v>162</v>
      </c>
      <c r="AF43" s="1" t="s">
        <v>163</v>
      </c>
      <c r="AG43" s="1" t="s">
        <v>165</v>
      </c>
      <c r="AH43" s="1" t="s">
        <v>165</v>
      </c>
      <c r="AI43" s="1" t="s">
        <v>417</v>
      </c>
      <c r="AJ43" s="1" t="s">
        <v>167</v>
      </c>
      <c r="AK43" s="14"/>
      <c r="AL43" s="1" t="s">
        <v>167</v>
      </c>
      <c r="AM43" s="1" t="s">
        <v>200</v>
      </c>
      <c r="AN43" s="1" t="s">
        <v>169</v>
      </c>
      <c r="AO43" s="1" t="s">
        <v>368</v>
      </c>
      <c r="AP43" s="1" t="s">
        <v>171</v>
      </c>
      <c r="AQ43" s="1" t="s">
        <v>172</v>
      </c>
      <c r="AR43" s="1" t="s">
        <v>172</v>
      </c>
      <c r="AS43" s="1" t="s">
        <v>172</v>
      </c>
      <c r="AT43" s="1" t="s">
        <v>172</v>
      </c>
      <c r="AU43" s="1" t="s">
        <v>202</v>
      </c>
      <c r="AV43" s="1" t="s">
        <v>328</v>
      </c>
      <c r="AW43" s="1" t="s">
        <v>294</v>
      </c>
      <c r="AX43" s="1" t="s">
        <v>254</v>
      </c>
      <c r="AY43" s="1" t="s">
        <v>272</v>
      </c>
      <c r="AZ43" s="1" t="s">
        <v>234</v>
      </c>
      <c r="BA43" s="1" t="s">
        <v>172</v>
      </c>
      <c r="BB43" s="1" t="s">
        <v>179</v>
      </c>
      <c r="BC43" s="1" t="s">
        <v>172</v>
      </c>
      <c r="BD43" s="1" t="s">
        <v>172</v>
      </c>
      <c r="BE43" s="1" t="s">
        <v>179</v>
      </c>
      <c r="BF43" s="1" t="s">
        <v>172</v>
      </c>
      <c r="BG43" s="1" t="s">
        <v>172</v>
      </c>
      <c r="BH43" s="1" t="s">
        <v>172</v>
      </c>
      <c r="BI43" s="1" t="s">
        <v>179</v>
      </c>
      <c r="BJ43" s="1" t="s">
        <v>207</v>
      </c>
      <c r="BK43" s="1" t="s">
        <v>235</v>
      </c>
      <c r="BL43" s="1" t="s">
        <v>350</v>
      </c>
      <c r="BM43" s="1" t="s">
        <v>282</v>
      </c>
      <c r="BN43" s="1" t="s">
        <v>172</v>
      </c>
      <c r="BO43" s="1" t="s">
        <v>167</v>
      </c>
      <c r="BP43" s="1" t="s">
        <v>172</v>
      </c>
      <c r="BQ43" s="1" t="s">
        <v>516</v>
      </c>
      <c r="BR43" s="1" t="s">
        <v>517</v>
      </c>
      <c r="BS43" s="1" t="s">
        <v>518</v>
      </c>
      <c r="BT43" s="14"/>
    </row>
    <row r="44" spans="1:72" x14ac:dyDescent="0.2">
      <c r="A44" s="29">
        <v>44171.918448888886</v>
      </c>
      <c r="B44" s="1" t="s">
        <v>187</v>
      </c>
      <c r="C44" s="15">
        <v>36355</v>
      </c>
      <c r="D44" s="12">
        <v>44182</v>
      </c>
      <c r="E44" s="13">
        <f t="shared" si="0"/>
        <v>21</v>
      </c>
      <c r="F44" s="1" t="s">
        <v>335</v>
      </c>
      <c r="G44" s="1" t="s">
        <v>519</v>
      </c>
      <c r="H44" s="1" t="str">
        <f t="shared" si="1"/>
        <v>Cimahi</v>
      </c>
      <c r="I44" s="1" t="s">
        <v>22</v>
      </c>
      <c r="J44" s="1" t="s">
        <v>16</v>
      </c>
      <c r="K44" s="1" t="s">
        <v>16</v>
      </c>
      <c r="L44" s="1" t="s">
        <v>10</v>
      </c>
      <c r="M44" s="1" t="s">
        <v>24</v>
      </c>
      <c r="N44" s="1" t="s">
        <v>18</v>
      </c>
      <c r="O44" s="1" t="s">
        <v>19</v>
      </c>
      <c r="P44" s="1" t="s">
        <v>309</v>
      </c>
      <c r="Q44" s="1" t="s">
        <v>520</v>
      </c>
      <c r="R44" s="1" t="s">
        <v>323</v>
      </c>
      <c r="S44" s="1" t="s">
        <v>243</v>
      </c>
      <c r="T44" s="1" t="s">
        <v>310</v>
      </c>
      <c r="U44" s="1" t="s">
        <v>37</v>
      </c>
      <c r="V44" s="1" t="s">
        <v>311</v>
      </c>
      <c r="W44" s="1" t="s">
        <v>312</v>
      </c>
      <c r="X44" s="1" t="s">
        <v>312</v>
      </c>
      <c r="Y44" s="1" t="s">
        <v>324</v>
      </c>
      <c r="Z44" s="1">
        <v>2018</v>
      </c>
      <c r="AA44" s="1" t="s">
        <v>521</v>
      </c>
      <c r="AB44" s="1">
        <v>2021</v>
      </c>
      <c r="AC44" s="1" t="s">
        <v>160</v>
      </c>
      <c r="AD44" s="1" t="s">
        <v>161</v>
      </c>
      <c r="AE44" s="1" t="s">
        <v>162</v>
      </c>
      <c r="AF44" s="1" t="s">
        <v>163</v>
      </c>
      <c r="AG44" s="1" t="s">
        <v>165</v>
      </c>
      <c r="AH44" s="1" t="s">
        <v>165</v>
      </c>
      <c r="AI44" s="1" t="s">
        <v>417</v>
      </c>
      <c r="AJ44" s="1" t="s">
        <v>167</v>
      </c>
      <c r="AK44" s="1" t="s">
        <v>168</v>
      </c>
      <c r="AL44" s="1" t="s">
        <v>167</v>
      </c>
      <c r="AM44" s="1" t="s">
        <v>200</v>
      </c>
      <c r="AN44" s="1" t="s">
        <v>169</v>
      </c>
      <c r="AO44" s="1" t="s">
        <v>522</v>
      </c>
      <c r="AP44" s="1" t="s">
        <v>171</v>
      </c>
      <c r="AQ44" s="1" t="s">
        <v>172</v>
      </c>
      <c r="AR44" s="1" t="s">
        <v>172</v>
      </c>
      <c r="AS44" s="1" t="s">
        <v>172</v>
      </c>
      <c r="AT44" s="1" t="s">
        <v>172</v>
      </c>
      <c r="AU44" s="1" t="s">
        <v>465</v>
      </c>
      <c r="AV44" s="1" t="s">
        <v>342</v>
      </c>
      <c r="AW44" s="1" t="s">
        <v>294</v>
      </c>
      <c r="AX44" s="1" t="s">
        <v>204</v>
      </c>
      <c r="AY44" s="1" t="s">
        <v>205</v>
      </c>
      <c r="AZ44" s="1" t="s">
        <v>410</v>
      </c>
      <c r="BA44" s="1" t="s">
        <v>172</v>
      </c>
      <c r="BB44" s="1" t="s">
        <v>179</v>
      </c>
      <c r="BC44" s="1" t="s">
        <v>172</v>
      </c>
      <c r="BD44" s="1" t="s">
        <v>172</v>
      </c>
      <c r="BE44" s="1" t="s">
        <v>172</v>
      </c>
      <c r="BF44" s="1" t="s">
        <v>179</v>
      </c>
      <c r="BG44" s="1" t="s">
        <v>172</v>
      </c>
      <c r="BH44" s="1" t="s">
        <v>172</v>
      </c>
      <c r="BI44" s="1" t="s">
        <v>172</v>
      </c>
      <c r="BJ44" s="1" t="s">
        <v>273</v>
      </c>
      <c r="BK44" s="1" t="s">
        <v>181</v>
      </c>
      <c r="BL44" s="1" t="s">
        <v>259</v>
      </c>
      <c r="BM44" s="1" t="s">
        <v>424</v>
      </c>
      <c r="BN44" s="1" t="s">
        <v>172</v>
      </c>
      <c r="BO44" s="1" t="s">
        <v>167</v>
      </c>
      <c r="BP44" s="1" t="s">
        <v>172</v>
      </c>
      <c r="BQ44" s="1" t="s">
        <v>523</v>
      </c>
      <c r="BR44" s="1" t="s">
        <v>524</v>
      </c>
      <c r="BS44" s="1" t="s">
        <v>525</v>
      </c>
      <c r="BT44" s="14"/>
    </row>
    <row r="45" spans="1:72" x14ac:dyDescent="0.2">
      <c r="A45" s="29">
        <v>44171.919290370366</v>
      </c>
      <c r="B45" s="1" t="s">
        <v>148</v>
      </c>
      <c r="C45" s="15">
        <v>33426</v>
      </c>
      <c r="D45" s="12">
        <v>44182</v>
      </c>
      <c r="E45" s="13">
        <f t="shared" si="0"/>
        <v>29</v>
      </c>
      <c r="F45" s="1" t="s">
        <v>335</v>
      </c>
      <c r="G45" s="1" t="s">
        <v>515</v>
      </c>
      <c r="H45" s="1" t="s">
        <v>21</v>
      </c>
      <c r="I45" s="1" t="s">
        <v>84</v>
      </c>
      <c r="J45" s="1" t="s">
        <v>16</v>
      </c>
      <c r="K45" s="1" t="s">
        <v>16</v>
      </c>
      <c r="L45" s="1" t="s">
        <v>10</v>
      </c>
      <c r="M45" s="1" t="s">
        <v>17</v>
      </c>
      <c r="N45" s="1" t="s">
        <v>18</v>
      </c>
      <c r="O45" s="1" t="s">
        <v>29</v>
      </c>
      <c r="P45" s="1" t="s">
        <v>309</v>
      </c>
      <c r="Q45" s="1" t="s">
        <v>214</v>
      </c>
      <c r="R45" s="1" t="s">
        <v>192</v>
      </c>
      <c r="S45" s="1" t="s">
        <v>338</v>
      </c>
      <c r="T45" s="1" t="s">
        <v>310</v>
      </c>
      <c r="U45" s="1" t="s">
        <v>21</v>
      </c>
      <c r="V45" s="1" t="s">
        <v>311</v>
      </c>
      <c r="W45" s="1" t="s">
        <v>179</v>
      </c>
      <c r="X45" s="1" t="s">
        <v>179</v>
      </c>
      <c r="Y45" s="1" t="s">
        <v>197</v>
      </c>
      <c r="Z45" s="1">
        <v>2019</v>
      </c>
      <c r="AA45" s="1" t="s">
        <v>423</v>
      </c>
      <c r="AB45" s="1">
        <v>2021</v>
      </c>
      <c r="AC45" s="1" t="s">
        <v>160</v>
      </c>
      <c r="AD45" s="1" t="s">
        <v>161</v>
      </c>
      <c r="AE45" s="1" t="s">
        <v>228</v>
      </c>
      <c r="AF45" s="1" t="s">
        <v>163</v>
      </c>
      <c r="AG45" s="1" t="s">
        <v>165</v>
      </c>
      <c r="AH45" s="1" t="s">
        <v>198</v>
      </c>
      <c r="AI45" s="1" t="s">
        <v>339</v>
      </c>
      <c r="AJ45" s="1" t="s">
        <v>167</v>
      </c>
      <c r="AK45" s="1" t="s">
        <v>168</v>
      </c>
      <c r="AL45" s="1" t="s">
        <v>167</v>
      </c>
      <c r="AM45" s="1" t="s">
        <v>200</v>
      </c>
      <c r="AN45" s="1" t="s">
        <v>169</v>
      </c>
      <c r="AO45" s="1" t="s">
        <v>270</v>
      </c>
      <c r="AP45" s="1" t="s">
        <v>165</v>
      </c>
      <c r="AQ45" s="1" t="s">
        <v>172</v>
      </c>
      <c r="AR45" s="1" t="s">
        <v>172</v>
      </c>
      <c r="AS45" s="1" t="s">
        <v>172</v>
      </c>
      <c r="AT45" s="1" t="s">
        <v>172</v>
      </c>
      <c r="AU45" s="1" t="s">
        <v>465</v>
      </c>
      <c r="AV45" s="1" t="s">
        <v>342</v>
      </c>
      <c r="AW45" s="1" t="s">
        <v>466</v>
      </c>
      <c r="AX45" s="1" t="s">
        <v>176</v>
      </c>
      <c r="AY45" s="1" t="s">
        <v>205</v>
      </c>
      <c r="AZ45" s="1" t="s">
        <v>234</v>
      </c>
      <c r="BA45" s="1" t="s">
        <v>172</v>
      </c>
      <c r="BB45" s="1" t="s">
        <v>179</v>
      </c>
      <c r="BC45" s="1" t="s">
        <v>172</v>
      </c>
      <c r="BD45" s="1" t="s">
        <v>172</v>
      </c>
      <c r="BE45" s="1" t="s">
        <v>172</v>
      </c>
      <c r="BF45" s="1" t="s">
        <v>172</v>
      </c>
      <c r="BG45" s="1" t="s">
        <v>172</v>
      </c>
      <c r="BH45" s="1" t="s">
        <v>172</v>
      </c>
      <c r="BI45" s="1" t="s">
        <v>179</v>
      </c>
      <c r="BJ45" s="1" t="s">
        <v>372</v>
      </c>
      <c r="BK45" s="1" t="s">
        <v>235</v>
      </c>
      <c r="BL45" s="1" t="s">
        <v>467</v>
      </c>
      <c r="BM45" s="1" t="s">
        <v>424</v>
      </c>
      <c r="BN45" s="1" t="s">
        <v>172</v>
      </c>
      <c r="BO45" s="1" t="s">
        <v>167</v>
      </c>
      <c r="BP45" s="1" t="s">
        <v>167</v>
      </c>
      <c r="BQ45" s="1" t="s">
        <v>526</v>
      </c>
      <c r="BR45" s="1" t="s">
        <v>527</v>
      </c>
      <c r="BS45" s="1" t="s">
        <v>528</v>
      </c>
      <c r="BT45" s="14"/>
    </row>
    <row r="46" spans="1:72" x14ac:dyDescent="0.2">
      <c r="A46" s="29">
        <v>44171.919389664356</v>
      </c>
      <c r="B46" s="1" t="s">
        <v>148</v>
      </c>
      <c r="C46" s="15">
        <v>33987</v>
      </c>
      <c r="D46" s="12">
        <v>44182</v>
      </c>
      <c r="E46" s="13">
        <f t="shared" si="0"/>
        <v>27</v>
      </c>
      <c r="F46" s="1" t="s">
        <v>335</v>
      </c>
      <c r="G46" s="1" t="s">
        <v>529</v>
      </c>
      <c r="H46" s="1" t="s">
        <v>21</v>
      </c>
      <c r="I46" s="1" t="s">
        <v>20</v>
      </c>
      <c r="J46" s="1" t="s">
        <v>9</v>
      </c>
      <c r="K46" s="1" t="s">
        <v>9</v>
      </c>
      <c r="L46" s="1" t="s">
        <v>10</v>
      </c>
      <c r="M46" s="1" t="s">
        <v>11</v>
      </c>
      <c r="N46" s="1" t="s">
        <v>25</v>
      </c>
      <c r="O46" s="1" t="s">
        <v>29</v>
      </c>
      <c r="P46" s="1" t="s">
        <v>309</v>
      </c>
      <c r="Q46" s="1" t="s">
        <v>347</v>
      </c>
      <c r="R46" s="1" t="s">
        <v>323</v>
      </c>
      <c r="S46" s="1" t="s">
        <v>243</v>
      </c>
      <c r="T46" s="1" t="s">
        <v>310</v>
      </c>
      <c r="U46" s="1" t="s">
        <v>21</v>
      </c>
      <c r="V46" s="1" t="s">
        <v>311</v>
      </c>
      <c r="W46" s="1" t="s">
        <v>312</v>
      </c>
      <c r="X46" s="1" t="s">
        <v>312</v>
      </c>
      <c r="Y46" s="1" t="s">
        <v>197</v>
      </c>
      <c r="Z46" s="1">
        <v>2019</v>
      </c>
      <c r="AA46" s="1" t="s">
        <v>423</v>
      </c>
      <c r="AB46" s="1">
        <v>2021</v>
      </c>
      <c r="AC46" s="1" t="s">
        <v>160</v>
      </c>
      <c r="AD46" s="1" t="s">
        <v>161</v>
      </c>
      <c r="AE46" s="1" t="s">
        <v>162</v>
      </c>
      <c r="AF46" s="1" t="s">
        <v>163</v>
      </c>
      <c r="AG46" s="1" t="s">
        <v>267</v>
      </c>
      <c r="AH46" s="1" t="s">
        <v>198</v>
      </c>
      <c r="AI46" s="1" t="s">
        <v>339</v>
      </c>
      <c r="AJ46" s="1" t="s">
        <v>172</v>
      </c>
      <c r="AK46" s="1" t="s">
        <v>326</v>
      </c>
      <c r="AL46" s="1" t="s">
        <v>167</v>
      </c>
      <c r="AM46" s="14"/>
      <c r="AN46" s="1" t="s">
        <v>530</v>
      </c>
      <c r="AO46" s="1" t="s">
        <v>270</v>
      </c>
      <c r="AP46" s="1" t="s">
        <v>531</v>
      </c>
      <c r="AQ46" s="1" t="s">
        <v>172</v>
      </c>
      <c r="AR46" s="1" t="s">
        <v>172</v>
      </c>
      <c r="AS46" s="1" t="s">
        <v>172</v>
      </c>
      <c r="AT46" s="1" t="s">
        <v>167</v>
      </c>
      <c r="AU46" s="1" t="s">
        <v>532</v>
      </c>
      <c r="AV46" s="1" t="s">
        <v>174</v>
      </c>
      <c r="AW46" s="1" t="s">
        <v>394</v>
      </c>
      <c r="AX46" s="1" t="s">
        <v>395</v>
      </c>
      <c r="AY46" s="1" t="s">
        <v>177</v>
      </c>
      <c r="AZ46" s="1" t="s">
        <v>410</v>
      </c>
      <c r="BA46" s="1" t="s">
        <v>172</v>
      </c>
      <c r="BB46" s="1" t="s">
        <v>179</v>
      </c>
      <c r="BC46" s="1" t="s">
        <v>172</v>
      </c>
      <c r="BD46" s="1" t="s">
        <v>172</v>
      </c>
      <c r="BE46" s="1" t="s">
        <v>167</v>
      </c>
      <c r="BF46" s="1" t="s">
        <v>172</v>
      </c>
      <c r="BG46" s="1" t="s">
        <v>179</v>
      </c>
      <c r="BH46" s="1" t="s">
        <v>172</v>
      </c>
      <c r="BI46" s="1" t="s">
        <v>179</v>
      </c>
      <c r="BJ46" s="1" t="s">
        <v>207</v>
      </c>
      <c r="BK46" s="1" t="s">
        <v>419</v>
      </c>
      <c r="BL46" s="1" t="s">
        <v>396</v>
      </c>
      <c r="BM46" s="1" t="s">
        <v>260</v>
      </c>
      <c r="BN46" s="1" t="s">
        <v>172</v>
      </c>
      <c r="BO46" s="1" t="s">
        <v>167</v>
      </c>
      <c r="BP46" s="1" t="s">
        <v>172</v>
      </c>
      <c r="BQ46" s="14"/>
      <c r="BR46" s="14"/>
      <c r="BS46" s="14"/>
      <c r="BT46" s="14"/>
    </row>
    <row r="47" spans="1:72" x14ac:dyDescent="0.2">
      <c r="A47" s="29">
        <v>44171.934984571759</v>
      </c>
      <c r="B47" s="1" t="s">
        <v>148</v>
      </c>
      <c r="C47" s="15">
        <v>30900</v>
      </c>
      <c r="D47" s="12">
        <v>44182</v>
      </c>
      <c r="E47" s="13">
        <f t="shared" si="0"/>
        <v>36</v>
      </c>
      <c r="F47" s="1" t="s">
        <v>335</v>
      </c>
      <c r="G47" s="1" t="s">
        <v>533</v>
      </c>
      <c r="H47" s="1" t="s">
        <v>21</v>
      </c>
      <c r="I47" s="1" t="s">
        <v>21</v>
      </c>
      <c r="J47" s="1" t="s">
        <v>34</v>
      </c>
      <c r="K47" s="1" t="s">
        <v>34</v>
      </c>
      <c r="L47" s="1" t="s">
        <v>48</v>
      </c>
      <c r="M47" s="1" t="s">
        <v>11</v>
      </c>
      <c r="N47" s="1" t="s">
        <v>12</v>
      </c>
      <c r="O47" s="1" t="s">
        <v>13</v>
      </c>
      <c r="P47" s="1" t="s">
        <v>309</v>
      </c>
      <c r="Q47" s="1" t="s">
        <v>347</v>
      </c>
      <c r="R47" s="1" t="s">
        <v>153</v>
      </c>
      <c r="S47" s="1" t="s">
        <v>243</v>
      </c>
      <c r="T47" s="1" t="s">
        <v>310</v>
      </c>
      <c r="U47" s="1" t="s">
        <v>21</v>
      </c>
      <c r="V47" s="1" t="s">
        <v>311</v>
      </c>
      <c r="W47" s="1" t="s">
        <v>312</v>
      </c>
      <c r="X47" s="1" t="s">
        <v>179</v>
      </c>
      <c r="Y47" s="1" t="s">
        <v>197</v>
      </c>
      <c r="Z47" s="1">
        <v>2019</v>
      </c>
      <c r="AA47" s="1" t="s">
        <v>423</v>
      </c>
      <c r="AB47" s="1">
        <v>2021</v>
      </c>
      <c r="AC47" s="1" t="s">
        <v>160</v>
      </c>
      <c r="AD47" s="1" t="s">
        <v>446</v>
      </c>
      <c r="AE47" s="1" t="s">
        <v>215</v>
      </c>
      <c r="AF47" s="1" t="s">
        <v>163</v>
      </c>
      <c r="AG47" s="1" t="s">
        <v>165</v>
      </c>
      <c r="AH47" s="1" t="s">
        <v>165</v>
      </c>
      <c r="AI47" s="1" t="s">
        <v>417</v>
      </c>
      <c r="AJ47" s="1" t="s">
        <v>167</v>
      </c>
      <c r="AK47" s="1" t="s">
        <v>326</v>
      </c>
      <c r="AL47" s="1" t="s">
        <v>167</v>
      </c>
      <c r="AM47" s="14"/>
      <c r="AN47" s="1" t="s">
        <v>169</v>
      </c>
      <c r="AO47" s="1" t="s">
        <v>522</v>
      </c>
      <c r="AP47" s="1" t="s">
        <v>171</v>
      </c>
      <c r="AQ47" s="1" t="s">
        <v>172</v>
      </c>
      <c r="AR47" s="1" t="s">
        <v>172</v>
      </c>
      <c r="AS47" s="1" t="s">
        <v>172</v>
      </c>
      <c r="AT47" s="1" t="s">
        <v>172</v>
      </c>
      <c r="AU47" s="1" t="s">
        <v>393</v>
      </c>
      <c r="AV47" s="1" t="s">
        <v>342</v>
      </c>
      <c r="AW47" s="1" t="s">
        <v>348</v>
      </c>
      <c r="AX47" s="1" t="s">
        <v>254</v>
      </c>
      <c r="AY47" s="1" t="s">
        <v>272</v>
      </c>
      <c r="AZ47" s="1" t="s">
        <v>234</v>
      </c>
      <c r="BA47" s="1" t="s">
        <v>172</v>
      </c>
      <c r="BB47" s="1" t="s">
        <v>179</v>
      </c>
      <c r="BC47" s="1" t="s">
        <v>172</v>
      </c>
      <c r="BD47" s="1" t="s">
        <v>172</v>
      </c>
      <c r="BE47" s="1" t="s">
        <v>172</v>
      </c>
      <c r="BF47" s="1" t="s">
        <v>172</v>
      </c>
      <c r="BG47" s="1" t="s">
        <v>172</v>
      </c>
      <c r="BH47" s="1" t="s">
        <v>172</v>
      </c>
      <c r="BI47" s="1" t="s">
        <v>172</v>
      </c>
      <c r="BJ47" s="1" t="s">
        <v>372</v>
      </c>
      <c r="BK47" s="1" t="s">
        <v>181</v>
      </c>
      <c r="BL47" s="1" t="s">
        <v>275</v>
      </c>
      <c r="BM47" s="1" t="s">
        <v>282</v>
      </c>
      <c r="BN47" s="1" t="s">
        <v>172</v>
      </c>
      <c r="BO47" s="1" t="s">
        <v>172</v>
      </c>
      <c r="BP47" s="1" t="s">
        <v>172</v>
      </c>
      <c r="BQ47" s="1" t="s">
        <v>534</v>
      </c>
      <c r="BR47" s="1" t="s">
        <v>535</v>
      </c>
      <c r="BS47" s="1" t="s">
        <v>536</v>
      </c>
      <c r="BT47" s="14"/>
    </row>
    <row r="48" spans="1:72" x14ac:dyDescent="0.2">
      <c r="A48" s="29">
        <v>44171.937926493054</v>
      </c>
      <c r="B48" s="1" t="s">
        <v>187</v>
      </c>
      <c r="C48" s="15">
        <v>37027</v>
      </c>
      <c r="D48" s="12">
        <v>44182</v>
      </c>
      <c r="E48" s="13">
        <f t="shared" si="0"/>
        <v>19</v>
      </c>
      <c r="F48" s="1" t="s">
        <v>335</v>
      </c>
      <c r="G48" s="1" t="s">
        <v>322</v>
      </c>
      <c r="H48" s="1" t="str">
        <f t="shared" si="1"/>
        <v>Cimahi</v>
      </c>
      <c r="I48" s="1" t="s">
        <v>38</v>
      </c>
      <c r="J48" s="1" t="s">
        <v>16</v>
      </c>
      <c r="K48" s="1" t="s">
        <v>16</v>
      </c>
      <c r="L48" s="1" t="s">
        <v>10</v>
      </c>
      <c r="M48" s="1" t="s">
        <v>24</v>
      </c>
      <c r="N48" s="1" t="s">
        <v>18</v>
      </c>
      <c r="O48" s="1" t="s">
        <v>19</v>
      </c>
      <c r="P48" s="1" t="s">
        <v>309</v>
      </c>
      <c r="Q48" s="1" t="s">
        <v>520</v>
      </c>
      <c r="R48" s="1" t="s">
        <v>192</v>
      </c>
      <c r="S48" s="1" t="s">
        <v>243</v>
      </c>
      <c r="T48" s="1" t="s">
        <v>310</v>
      </c>
      <c r="U48" s="1" t="s">
        <v>37</v>
      </c>
      <c r="V48" s="1" t="s">
        <v>311</v>
      </c>
      <c r="W48" s="1" t="s">
        <v>357</v>
      </c>
      <c r="X48" s="1" t="s">
        <v>196</v>
      </c>
      <c r="Y48" s="1" t="s">
        <v>197</v>
      </c>
      <c r="Z48" s="1">
        <v>2019</v>
      </c>
      <c r="AA48" s="1" t="s">
        <v>423</v>
      </c>
      <c r="AB48" s="1">
        <v>2021</v>
      </c>
      <c r="AC48" s="1" t="s">
        <v>160</v>
      </c>
      <c r="AD48" s="1" t="s">
        <v>161</v>
      </c>
      <c r="AE48" s="1" t="s">
        <v>215</v>
      </c>
      <c r="AF48" s="1" t="s">
        <v>163</v>
      </c>
      <c r="AG48" s="1" t="s">
        <v>165</v>
      </c>
      <c r="AH48" s="1" t="s">
        <v>165</v>
      </c>
      <c r="AI48" s="1" t="s">
        <v>367</v>
      </c>
      <c r="AJ48" s="1" t="s">
        <v>167</v>
      </c>
      <c r="AK48" s="1" t="s">
        <v>168</v>
      </c>
      <c r="AL48" s="1" t="s">
        <v>167</v>
      </c>
      <c r="AM48" s="1" t="s">
        <v>200</v>
      </c>
      <c r="AN48" s="1" t="s">
        <v>169</v>
      </c>
      <c r="AO48" s="1" t="s">
        <v>537</v>
      </c>
      <c r="AP48" s="1" t="s">
        <v>171</v>
      </c>
      <c r="AQ48" s="1" t="s">
        <v>172</v>
      </c>
      <c r="AR48" s="1" t="s">
        <v>172</v>
      </c>
      <c r="AS48" s="1" t="s">
        <v>172</v>
      </c>
      <c r="AT48" s="1" t="s">
        <v>172</v>
      </c>
      <c r="AU48" s="1" t="s">
        <v>202</v>
      </c>
      <c r="AV48" s="1" t="s">
        <v>359</v>
      </c>
      <c r="AW48" s="1" t="s">
        <v>402</v>
      </c>
      <c r="AX48" s="1" t="s">
        <v>204</v>
      </c>
      <c r="AY48" s="1" t="s">
        <v>538</v>
      </c>
      <c r="AZ48" s="1" t="s">
        <v>410</v>
      </c>
      <c r="BA48" s="1" t="s">
        <v>167</v>
      </c>
      <c r="BB48" s="1" t="s">
        <v>167</v>
      </c>
      <c r="BC48" s="1" t="s">
        <v>172</v>
      </c>
      <c r="BD48" s="1" t="s">
        <v>167</v>
      </c>
      <c r="BE48" s="1" t="s">
        <v>172</v>
      </c>
      <c r="BF48" s="1" t="s">
        <v>172</v>
      </c>
      <c r="BG48" s="1" t="s">
        <v>172</v>
      </c>
      <c r="BH48" s="1" t="s">
        <v>167</v>
      </c>
      <c r="BI48" s="1" t="s">
        <v>172</v>
      </c>
      <c r="BJ48" s="1" t="s">
        <v>220</v>
      </c>
      <c r="BK48" s="1" t="s">
        <v>419</v>
      </c>
      <c r="BL48" s="1" t="s">
        <v>259</v>
      </c>
      <c r="BM48" s="1" t="s">
        <v>282</v>
      </c>
      <c r="BN48" s="1" t="s">
        <v>172</v>
      </c>
      <c r="BO48" s="1" t="s">
        <v>167</v>
      </c>
      <c r="BP48" s="1" t="s">
        <v>172</v>
      </c>
      <c r="BQ48" s="1" t="s">
        <v>539</v>
      </c>
      <c r="BR48" s="1" t="s">
        <v>540</v>
      </c>
      <c r="BS48" s="1" t="s">
        <v>541</v>
      </c>
      <c r="BT48" s="14"/>
    </row>
    <row r="49" spans="1:72" x14ac:dyDescent="0.2">
      <c r="A49" s="29">
        <v>44171.947476006942</v>
      </c>
      <c r="B49" s="1" t="s">
        <v>187</v>
      </c>
      <c r="C49" s="15">
        <v>35319</v>
      </c>
      <c r="D49" s="12">
        <v>44182</v>
      </c>
      <c r="E49" s="13">
        <f t="shared" si="0"/>
        <v>24</v>
      </c>
      <c r="F49" s="1" t="s">
        <v>149</v>
      </c>
      <c r="G49" s="1" t="s">
        <v>542</v>
      </c>
      <c r="H49" s="1" t="str">
        <f t="shared" si="1"/>
        <v>Cimahi</v>
      </c>
      <c r="I49" s="1" t="s">
        <v>49</v>
      </c>
      <c r="J49" s="1" t="s">
        <v>16</v>
      </c>
      <c r="K49" s="1" t="s">
        <v>16</v>
      </c>
      <c r="L49" s="1" t="s">
        <v>10</v>
      </c>
      <c r="M49" s="1" t="s">
        <v>24</v>
      </c>
      <c r="N49" s="1" t="s">
        <v>25</v>
      </c>
      <c r="O49" s="1" t="s">
        <v>29</v>
      </c>
      <c r="P49" s="1" t="s">
        <v>309</v>
      </c>
      <c r="Q49" s="1" t="s">
        <v>152</v>
      </c>
      <c r="R49" s="1" t="s">
        <v>153</v>
      </c>
      <c r="S49" s="1" t="s">
        <v>243</v>
      </c>
      <c r="T49" s="1" t="s">
        <v>310</v>
      </c>
      <c r="U49" s="1" t="s">
        <v>37</v>
      </c>
      <c r="V49" s="1" t="s">
        <v>311</v>
      </c>
      <c r="W49" s="1" t="s">
        <v>312</v>
      </c>
      <c r="X49" s="1" t="s">
        <v>357</v>
      </c>
      <c r="Y49" s="1" t="s">
        <v>197</v>
      </c>
      <c r="Z49" s="1">
        <v>2019</v>
      </c>
      <c r="AA49" s="1" t="s">
        <v>423</v>
      </c>
      <c r="AB49" s="1">
        <v>2021</v>
      </c>
      <c r="AC49" s="1" t="s">
        <v>160</v>
      </c>
      <c r="AD49" s="1" t="s">
        <v>161</v>
      </c>
      <c r="AE49" s="1" t="s">
        <v>162</v>
      </c>
      <c r="AF49" s="1" t="s">
        <v>266</v>
      </c>
      <c r="AG49" s="1" t="s">
        <v>267</v>
      </c>
      <c r="AH49" s="1" t="s">
        <v>165</v>
      </c>
      <c r="AI49" s="1" t="s">
        <v>543</v>
      </c>
      <c r="AJ49" s="1" t="s">
        <v>167</v>
      </c>
      <c r="AK49" s="1" t="s">
        <v>168</v>
      </c>
      <c r="AL49" s="1" t="s">
        <v>167</v>
      </c>
      <c r="AM49" s="1" t="s">
        <v>200</v>
      </c>
      <c r="AN49" s="1" t="s">
        <v>169</v>
      </c>
      <c r="AO49" s="1" t="s">
        <v>522</v>
      </c>
      <c r="AP49" s="1" t="s">
        <v>171</v>
      </c>
      <c r="AQ49" s="1" t="s">
        <v>172</v>
      </c>
      <c r="AR49" s="1" t="s">
        <v>172</v>
      </c>
      <c r="AS49" s="1" t="s">
        <v>172</v>
      </c>
      <c r="AT49" s="1" t="s">
        <v>172</v>
      </c>
      <c r="AU49" s="1" t="s">
        <v>202</v>
      </c>
      <c r="AV49" s="1" t="s">
        <v>328</v>
      </c>
      <c r="AW49" s="1" t="s">
        <v>429</v>
      </c>
      <c r="AX49" s="1" t="s">
        <v>218</v>
      </c>
      <c r="AY49" s="1" t="s">
        <v>272</v>
      </c>
      <c r="AZ49" s="1" t="s">
        <v>206</v>
      </c>
      <c r="BA49" s="1" t="s">
        <v>172</v>
      </c>
      <c r="BB49" s="1" t="s">
        <v>167</v>
      </c>
      <c r="BC49" s="1" t="s">
        <v>172</v>
      </c>
      <c r="BD49" s="1" t="s">
        <v>172</v>
      </c>
      <c r="BE49" s="1" t="s">
        <v>172</v>
      </c>
      <c r="BF49" s="1" t="s">
        <v>172</v>
      </c>
      <c r="BG49" s="1" t="s">
        <v>172</v>
      </c>
      <c r="BH49" s="1" t="s">
        <v>172</v>
      </c>
      <c r="BI49" s="1" t="s">
        <v>172</v>
      </c>
      <c r="BJ49" s="1" t="s">
        <v>207</v>
      </c>
      <c r="BK49" s="1" t="s">
        <v>258</v>
      </c>
      <c r="BL49" s="1" t="s">
        <v>544</v>
      </c>
      <c r="BM49" s="1" t="s">
        <v>282</v>
      </c>
      <c r="BN49" s="1" t="s">
        <v>172</v>
      </c>
      <c r="BO49" s="1" t="s">
        <v>167</v>
      </c>
      <c r="BP49" s="1" t="s">
        <v>172</v>
      </c>
      <c r="BQ49" s="1" t="s">
        <v>545</v>
      </c>
      <c r="BR49" s="1" t="s">
        <v>546</v>
      </c>
      <c r="BS49" s="1" t="s">
        <v>547</v>
      </c>
      <c r="BT49" s="14"/>
    </row>
    <row r="50" spans="1:72" x14ac:dyDescent="0.2">
      <c r="A50" s="29">
        <v>44171.96031988426</v>
      </c>
      <c r="B50" s="1" t="s">
        <v>148</v>
      </c>
      <c r="C50" s="15">
        <v>32587</v>
      </c>
      <c r="D50" s="12">
        <v>44182</v>
      </c>
      <c r="E50" s="13">
        <f t="shared" si="0"/>
        <v>31</v>
      </c>
      <c r="F50" s="1" t="s">
        <v>335</v>
      </c>
      <c r="G50" s="1" t="s">
        <v>322</v>
      </c>
      <c r="H50" s="1" t="s">
        <v>21</v>
      </c>
      <c r="I50" s="1" t="s">
        <v>21</v>
      </c>
      <c r="J50" s="1" t="s">
        <v>9</v>
      </c>
      <c r="K50" s="1" t="s">
        <v>9</v>
      </c>
      <c r="L50" s="1" t="s">
        <v>10</v>
      </c>
      <c r="M50" s="1" t="s">
        <v>11</v>
      </c>
      <c r="N50" s="1" t="s">
        <v>12</v>
      </c>
      <c r="O50" s="1" t="s">
        <v>39</v>
      </c>
      <c r="P50" s="1" t="s">
        <v>309</v>
      </c>
      <c r="Q50" s="1" t="s">
        <v>347</v>
      </c>
      <c r="R50" s="1" t="s">
        <v>153</v>
      </c>
      <c r="S50" s="1" t="s">
        <v>243</v>
      </c>
      <c r="T50" s="1" t="s">
        <v>310</v>
      </c>
      <c r="U50" s="1" t="s">
        <v>21</v>
      </c>
      <c r="V50" s="1" t="s">
        <v>311</v>
      </c>
      <c r="W50" s="1" t="s">
        <v>179</v>
      </c>
      <c r="X50" s="1" t="s">
        <v>179</v>
      </c>
      <c r="Y50" s="1" t="s">
        <v>265</v>
      </c>
      <c r="Z50" s="1">
        <v>2018</v>
      </c>
      <c r="AA50" s="1" t="s">
        <v>408</v>
      </c>
      <c r="AB50" s="1">
        <v>2021</v>
      </c>
      <c r="AC50" s="1" t="s">
        <v>160</v>
      </c>
      <c r="AD50" s="1" t="s">
        <v>446</v>
      </c>
      <c r="AE50" s="1" t="s">
        <v>162</v>
      </c>
      <c r="AF50" s="1" t="s">
        <v>163</v>
      </c>
      <c r="AG50" s="1" t="s">
        <v>165</v>
      </c>
      <c r="AH50" s="1" t="s">
        <v>165</v>
      </c>
      <c r="AI50" s="1" t="s">
        <v>367</v>
      </c>
      <c r="AJ50" s="1" t="s">
        <v>167</v>
      </c>
      <c r="AK50" s="14"/>
      <c r="AL50" s="1" t="s">
        <v>167</v>
      </c>
      <c r="AM50" s="14"/>
      <c r="AN50" s="1" t="s">
        <v>169</v>
      </c>
      <c r="AO50" s="1" t="s">
        <v>270</v>
      </c>
      <c r="AP50" s="1" t="s">
        <v>171</v>
      </c>
      <c r="AQ50" s="1" t="s">
        <v>172</v>
      </c>
      <c r="AR50" s="1" t="s">
        <v>172</v>
      </c>
      <c r="AS50" s="1" t="s">
        <v>172</v>
      </c>
      <c r="AT50" s="1" t="s">
        <v>172</v>
      </c>
      <c r="AU50" s="1" t="s">
        <v>393</v>
      </c>
      <c r="AV50" s="1" t="s">
        <v>174</v>
      </c>
      <c r="AW50" s="1" t="s">
        <v>402</v>
      </c>
      <c r="AX50" s="1" t="s">
        <v>254</v>
      </c>
      <c r="AY50" s="1" t="s">
        <v>272</v>
      </c>
      <c r="AZ50" s="1" t="s">
        <v>206</v>
      </c>
      <c r="BA50" s="1" t="s">
        <v>172</v>
      </c>
      <c r="BB50" s="1" t="s">
        <v>179</v>
      </c>
      <c r="BC50" s="1" t="s">
        <v>172</v>
      </c>
      <c r="BD50" s="1" t="s">
        <v>172</v>
      </c>
      <c r="BE50" s="1" t="s">
        <v>172</v>
      </c>
      <c r="BF50" s="1" t="s">
        <v>172</v>
      </c>
      <c r="BG50" s="1" t="s">
        <v>172</v>
      </c>
      <c r="BH50" s="1" t="s">
        <v>179</v>
      </c>
      <c r="BI50" s="1" t="s">
        <v>172</v>
      </c>
      <c r="BJ50" s="1" t="s">
        <v>273</v>
      </c>
      <c r="BK50" s="1" t="s">
        <v>235</v>
      </c>
      <c r="BL50" s="1" t="s">
        <v>548</v>
      </c>
      <c r="BM50" s="1" t="s">
        <v>549</v>
      </c>
      <c r="BN50" s="1" t="s">
        <v>172</v>
      </c>
      <c r="BO50" s="1" t="s">
        <v>167</v>
      </c>
      <c r="BP50" s="1" t="s">
        <v>172</v>
      </c>
      <c r="BQ50" s="1" t="s">
        <v>550</v>
      </c>
      <c r="BR50" s="1" t="s">
        <v>551</v>
      </c>
      <c r="BS50" s="1" t="s">
        <v>552</v>
      </c>
      <c r="BT50" s="14"/>
    </row>
    <row r="51" spans="1:72" x14ac:dyDescent="0.2">
      <c r="A51" s="29">
        <v>44172.200355127316</v>
      </c>
      <c r="B51" s="1" t="s">
        <v>148</v>
      </c>
      <c r="C51" s="12">
        <v>33214</v>
      </c>
      <c r="D51" s="12">
        <v>44182</v>
      </c>
      <c r="E51" s="13">
        <f t="shared" si="0"/>
        <v>30</v>
      </c>
      <c r="F51" s="1" t="s">
        <v>335</v>
      </c>
      <c r="G51" s="1" t="s">
        <v>322</v>
      </c>
      <c r="H51" s="1" t="s">
        <v>21</v>
      </c>
      <c r="I51" s="1" t="s">
        <v>21</v>
      </c>
      <c r="J51" s="1" t="s">
        <v>23</v>
      </c>
      <c r="K51" s="1" t="s">
        <v>23</v>
      </c>
      <c r="L51" s="1" t="s">
        <v>10</v>
      </c>
      <c r="M51" s="1" t="s">
        <v>11</v>
      </c>
      <c r="N51" s="1" t="s">
        <v>12</v>
      </c>
      <c r="O51" s="1" t="s">
        <v>39</v>
      </c>
      <c r="P51" s="1" t="s">
        <v>309</v>
      </c>
      <c r="Q51" s="1" t="s">
        <v>347</v>
      </c>
      <c r="R51" s="1" t="s">
        <v>153</v>
      </c>
      <c r="S51" s="1" t="s">
        <v>243</v>
      </c>
      <c r="T51" s="1" t="s">
        <v>310</v>
      </c>
      <c r="U51" s="1" t="s">
        <v>21</v>
      </c>
      <c r="V51" s="1" t="s">
        <v>311</v>
      </c>
      <c r="W51" s="1" t="s">
        <v>312</v>
      </c>
      <c r="X51" s="1" t="s">
        <v>312</v>
      </c>
      <c r="Y51" s="1" t="s">
        <v>197</v>
      </c>
      <c r="Z51" s="1">
        <v>2016</v>
      </c>
      <c r="AA51" s="1" t="s">
        <v>366</v>
      </c>
      <c r="AB51" s="1">
        <v>2021</v>
      </c>
      <c r="AC51" s="1" t="s">
        <v>160</v>
      </c>
      <c r="AD51" s="1" t="s">
        <v>161</v>
      </c>
      <c r="AE51" s="1" t="s">
        <v>162</v>
      </c>
      <c r="AF51" s="1" t="s">
        <v>163</v>
      </c>
      <c r="AG51" s="1" t="s">
        <v>267</v>
      </c>
      <c r="AH51" s="1" t="s">
        <v>165</v>
      </c>
      <c r="AI51" s="1" t="s">
        <v>199</v>
      </c>
      <c r="AJ51" s="1" t="s">
        <v>172</v>
      </c>
      <c r="AK51" s="1" t="s">
        <v>326</v>
      </c>
      <c r="AL51" s="1" t="s">
        <v>172</v>
      </c>
      <c r="AM51" s="1" t="s">
        <v>326</v>
      </c>
      <c r="AN51" s="1" t="s">
        <v>169</v>
      </c>
      <c r="AO51" s="1" t="s">
        <v>378</v>
      </c>
      <c r="AP51" s="1" t="s">
        <v>171</v>
      </c>
      <c r="AQ51" s="1" t="s">
        <v>172</v>
      </c>
      <c r="AR51" s="1" t="s">
        <v>172</v>
      </c>
      <c r="AS51" s="1" t="s">
        <v>172</v>
      </c>
      <c r="AT51" s="1" t="s">
        <v>172</v>
      </c>
      <c r="AU51" s="1" t="s">
        <v>553</v>
      </c>
      <c r="AV51" s="1" t="s">
        <v>328</v>
      </c>
      <c r="AW51" s="1" t="s">
        <v>554</v>
      </c>
      <c r="AX51" s="1" t="s">
        <v>176</v>
      </c>
      <c r="AY51" s="1" t="s">
        <v>272</v>
      </c>
      <c r="AZ51" s="1" t="s">
        <v>206</v>
      </c>
      <c r="BA51" s="1" t="s">
        <v>172</v>
      </c>
      <c r="BB51" s="1" t="s">
        <v>167</v>
      </c>
      <c r="BC51" s="1" t="s">
        <v>172</v>
      </c>
      <c r="BD51" s="1" t="s">
        <v>172</v>
      </c>
      <c r="BE51" s="1" t="s">
        <v>172</v>
      </c>
      <c r="BF51" s="1" t="s">
        <v>172</v>
      </c>
      <c r="BG51" s="1" t="s">
        <v>172</v>
      </c>
      <c r="BH51" s="1" t="s">
        <v>167</v>
      </c>
      <c r="BI51" s="1" t="s">
        <v>172</v>
      </c>
      <c r="BJ51" s="1" t="s">
        <v>257</v>
      </c>
      <c r="BK51" s="1" t="s">
        <v>419</v>
      </c>
      <c r="BL51" s="1" t="s">
        <v>236</v>
      </c>
      <c r="BM51" s="1" t="s">
        <v>282</v>
      </c>
      <c r="BN51" s="1" t="s">
        <v>172</v>
      </c>
      <c r="BO51" s="1" t="s">
        <v>172</v>
      </c>
      <c r="BP51" s="1" t="s">
        <v>172</v>
      </c>
      <c r="BQ51" s="1" t="s">
        <v>555</v>
      </c>
      <c r="BR51" s="1" t="s">
        <v>556</v>
      </c>
      <c r="BS51" s="1" t="s">
        <v>557</v>
      </c>
      <c r="BT51" s="14"/>
    </row>
    <row r="52" spans="1:72" x14ac:dyDescent="0.2">
      <c r="A52" s="29">
        <v>44172.30203288194</v>
      </c>
      <c r="B52" s="1" t="s">
        <v>148</v>
      </c>
      <c r="C52" s="12">
        <v>33214</v>
      </c>
      <c r="D52" s="12">
        <v>44182</v>
      </c>
      <c r="E52" s="13">
        <f t="shared" si="0"/>
        <v>30</v>
      </c>
      <c r="F52" s="1" t="s">
        <v>335</v>
      </c>
      <c r="G52" s="1" t="s">
        <v>391</v>
      </c>
      <c r="H52" s="1" t="s">
        <v>21</v>
      </c>
      <c r="I52" s="1" t="s">
        <v>50</v>
      </c>
      <c r="J52" s="1" t="s">
        <v>9</v>
      </c>
      <c r="K52" s="1" t="s">
        <v>9</v>
      </c>
      <c r="L52" s="1" t="s">
        <v>48</v>
      </c>
      <c r="M52" s="1" t="s">
        <v>11</v>
      </c>
      <c r="N52" s="1" t="s">
        <v>25</v>
      </c>
      <c r="O52" s="1" t="s">
        <v>19</v>
      </c>
      <c r="P52" s="1" t="s">
        <v>309</v>
      </c>
      <c r="Q52" s="1" t="s">
        <v>347</v>
      </c>
      <c r="R52" s="1" t="s">
        <v>323</v>
      </c>
      <c r="S52" s="1" t="s">
        <v>243</v>
      </c>
      <c r="T52" s="1" t="s">
        <v>310</v>
      </c>
      <c r="U52" s="1" t="s">
        <v>21</v>
      </c>
      <c r="V52" s="1" t="s">
        <v>311</v>
      </c>
      <c r="W52" s="1" t="s">
        <v>157</v>
      </c>
      <c r="X52" s="1" t="s">
        <v>196</v>
      </c>
      <c r="Y52" s="1" t="s">
        <v>392</v>
      </c>
      <c r="Z52" s="1">
        <v>2018</v>
      </c>
      <c r="AA52" s="1" t="s">
        <v>247</v>
      </c>
      <c r="AB52" s="1">
        <v>2021</v>
      </c>
      <c r="AC52" s="1" t="s">
        <v>160</v>
      </c>
      <c r="AD52" s="1" t="s">
        <v>161</v>
      </c>
      <c r="AE52" s="1" t="s">
        <v>162</v>
      </c>
      <c r="AF52" s="1" t="s">
        <v>266</v>
      </c>
      <c r="AG52" s="1" t="s">
        <v>165</v>
      </c>
      <c r="AH52" s="1" t="s">
        <v>198</v>
      </c>
      <c r="AI52" s="1" t="s">
        <v>166</v>
      </c>
      <c r="AJ52" s="1" t="s">
        <v>172</v>
      </c>
      <c r="AK52" s="1" t="s">
        <v>326</v>
      </c>
      <c r="AL52" s="1" t="s">
        <v>172</v>
      </c>
      <c r="AM52" s="1" t="s">
        <v>326</v>
      </c>
      <c r="AN52" s="1" t="s">
        <v>169</v>
      </c>
      <c r="AO52" s="1" t="s">
        <v>170</v>
      </c>
      <c r="AP52" s="1" t="s">
        <v>171</v>
      </c>
      <c r="AQ52" s="1" t="s">
        <v>172</v>
      </c>
      <c r="AR52" s="1" t="s">
        <v>172</v>
      </c>
      <c r="AS52" s="1" t="s">
        <v>167</v>
      </c>
      <c r="AT52" s="1" t="s">
        <v>172</v>
      </c>
      <c r="AU52" s="1" t="s">
        <v>393</v>
      </c>
      <c r="AV52" s="1" t="s">
        <v>293</v>
      </c>
      <c r="AW52" s="1" t="s">
        <v>429</v>
      </c>
      <c r="AX52" s="1" t="s">
        <v>254</v>
      </c>
      <c r="AY52" s="1" t="s">
        <v>272</v>
      </c>
      <c r="AZ52" s="1" t="s">
        <v>206</v>
      </c>
      <c r="BA52" s="1" t="s">
        <v>172</v>
      </c>
      <c r="BB52" s="1" t="s">
        <v>167</v>
      </c>
      <c r="BC52" s="1" t="s">
        <v>172</v>
      </c>
      <c r="BD52" s="1" t="s">
        <v>172</v>
      </c>
      <c r="BE52" s="1" t="s">
        <v>172</v>
      </c>
      <c r="BF52" s="1" t="s">
        <v>172</v>
      </c>
      <c r="BG52" s="1" t="s">
        <v>172</v>
      </c>
      <c r="BH52" s="1" t="s">
        <v>172</v>
      </c>
      <c r="BI52" s="1" t="s">
        <v>172</v>
      </c>
      <c r="BJ52" s="1" t="s">
        <v>273</v>
      </c>
      <c r="BK52" s="1" t="s">
        <v>274</v>
      </c>
      <c r="BL52" s="1" t="s">
        <v>558</v>
      </c>
      <c r="BM52" s="1" t="s">
        <v>351</v>
      </c>
      <c r="BN52" s="1" t="s">
        <v>172</v>
      </c>
      <c r="BO52" s="1" t="s">
        <v>167</v>
      </c>
      <c r="BP52" s="1" t="s">
        <v>172</v>
      </c>
      <c r="BQ52" s="1" t="s">
        <v>559</v>
      </c>
      <c r="BR52" s="1" t="s">
        <v>506</v>
      </c>
      <c r="BS52" s="1" t="s">
        <v>560</v>
      </c>
      <c r="BT52" s="14"/>
    </row>
    <row r="53" spans="1:72" x14ac:dyDescent="0.2">
      <c r="A53" s="29">
        <v>44172.315874664353</v>
      </c>
      <c r="B53" s="1" t="s">
        <v>187</v>
      </c>
      <c r="C53" s="15">
        <v>33667</v>
      </c>
      <c r="D53" s="12">
        <v>44182</v>
      </c>
      <c r="E53" s="13">
        <f t="shared" si="0"/>
        <v>28</v>
      </c>
      <c r="F53" s="1" t="s">
        <v>149</v>
      </c>
      <c r="G53" s="1" t="s">
        <v>515</v>
      </c>
      <c r="H53" s="1" t="str">
        <f t="shared" si="1"/>
        <v>Cimahi</v>
      </c>
      <c r="I53" s="1" t="s">
        <v>51</v>
      </c>
      <c r="J53" s="1" t="s">
        <v>23</v>
      </c>
      <c r="K53" s="1" t="s">
        <v>23</v>
      </c>
      <c r="L53" s="1" t="s">
        <v>10</v>
      </c>
      <c r="M53" s="1" t="s">
        <v>24</v>
      </c>
      <c r="N53" s="1" t="s">
        <v>18</v>
      </c>
      <c r="O53" s="1" t="s">
        <v>19</v>
      </c>
      <c r="P53" s="1" t="s">
        <v>309</v>
      </c>
      <c r="Q53" s="1" t="s">
        <v>214</v>
      </c>
      <c r="R53" s="1" t="s">
        <v>153</v>
      </c>
      <c r="S53" s="1" t="s">
        <v>243</v>
      </c>
      <c r="T53" s="1" t="s">
        <v>310</v>
      </c>
      <c r="U53" s="1" t="s">
        <v>37</v>
      </c>
      <c r="V53" s="1" t="s">
        <v>311</v>
      </c>
      <c r="W53" s="1" t="s">
        <v>312</v>
      </c>
      <c r="X53" s="1" t="s">
        <v>312</v>
      </c>
      <c r="Y53" s="1" t="s">
        <v>197</v>
      </c>
      <c r="Z53" s="1">
        <v>2019</v>
      </c>
      <c r="AA53" s="1" t="s">
        <v>423</v>
      </c>
      <c r="AB53" s="1">
        <v>2021</v>
      </c>
      <c r="AC53" s="1" t="s">
        <v>160</v>
      </c>
      <c r="AD53" s="1" t="s">
        <v>161</v>
      </c>
      <c r="AE53" s="1" t="s">
        <v>162</v>
      </c>
      <c r="AF53" s="1" t="s">
        <v>163</v>
      </c>
      <c r="AG53" s="1" t="s">
        <v>267</v>
      </c>
      <c r="AH53" s="1" t="s">
        <v>198</v>
      </c>
      <c r="AI53" s="1" t="s">
        <v>339</v>
      </c>
      <c r="AJ53" s="1" t="s">
        <v>172</v>
      </c>
      <c r="AK53" s="1" t="s">
        <v>326</v>
      </c>
      <c r="AL53" s="1" t="s">
        <v>167</v>
      </c>
      <c r="AM53" s="14"/>
      <c r="AN53" s="1" t="s">
        <v>169</v>
      </c>
      <c r="AO53" s="1" t="s">
        <v>368</v>
      </c>
      <c r="AP53" s="1" t="s">
        <v>171</v>
      </c>
      <c r="AQ53" s="1" t="s">
        <v>172</v>
      </c>
      <c r="AR53" s="1" t="s">
        <v>172</v>
      </c>
      <c r="AS53" s="1" t="s">
        <v>167</v>
      </c>
      <c r="AT53" s="1" t="s">
        <v>172</v>
      </c>
      <c r="AU53" s="1" t="s">
        <v>231</v>
      </c>
      <c r="AV53" s="1" t="s">
        <v>328</v>
      </c>
      <c r="AW53" s="1" t="s">
        <v>561</v>
      </c>
      <c r="AX53" s="1" t="s">
        <v>204</v>
      </c>
      <c r="AY53" s="1" t="s">
        <v>272</v>
      </c>
      <c r="AZ53" s="1" t="s">
        <v>410</v>
      </c>
      <c r="BA53" s="1" t="s">
        <v>172</v>
      </c>
      <c r="BB53" s="1" t="s">
        <v>179</v>
      </c>
      <c r="BC53" s="1" t="s">
        <v>172</v>
      </c>
      <c r="BD53" s="1" t="s">
        <v>172</v>
      </c>
      <c r="BE53" s="1" t="s">
        <v>172</v>
      </c>
      <c r="BF53" s="1" t="s">
        <v>172</v>
      </c>
      <c r="BG53" s="1" t="s">
        <v>172</v>
      </c>
      <c r="BH53" s="1" t="s">
        <v>172</v>
      </c>
      <c r="BI53" s="1" t="s">
        <v>172</v>
      </c>
      <c r="BJ53" s="1" t="s">
        <v>207</v>
      </c>
      <c r="BK53" s="1" t="s">
        <v>235</v>
      </c>
      <c r="BL53" s="1" t="s">
        <v>236</v>
      </c>
      <c r="BM53" s="1" t="s">
        <v>260</v>
      </c>
      <c r="BN53" s="1" t="s">
        <v>172</v>
      </c>
      <c r="BO53" s="1" t="s">
        <v>172</v>
      </c>
      <c r="BP53" s="1" t="s">
        <v>172</v>
      </c>
      <c r="BQ53" s="1" t="s">
        <v>562</v>
      </c>
      <c r="BR53" s="14"/>
      <c r="BS53" s="1" t="s">
        <v>563</v>
      </c>
      <c r="BT53" s="14"/>
    </row>
    <row r="54" spans="1:72" x14ac:dyDescent="0.2">
      <c r="A54" s="29">
        <v>44172.340179571758</v>
      </c>
      <c r="B54" s="1" t="s">
        <v>148</v>
      </c>
      <c r="C54" s="15">
        <v>33707</v>
      </c>
      <c r="D54" s="12">
        <v>44182</v>
      </c>
      <c r="E54" s="13">
        <f t="shared" si="0"/>
        <v>28</v>
      </c>
      <c r="F54" s="1" t="s">
        <v>335</v>
      </c>
      <c r="G54" s="1" t="s">
        <v>391</v>
      </c>
      <c r="H54" s="1" t="s">
        <v>21</v>
      </c>
      <c r="I54" s="1" t="s">
        <v>52</v>
      </c>
      <c r="J54" s="1" t="s">
        <v>23</v>
      </c>
      <c r="K54" s="1" t="s">
        <v>23</v>
      </c>
      <c r="L54" s="1" t="s">
        <v>48</v>
      </c>
      <c r="M54" s="1" t="s">
        <v>11</v>
      </c>
      <c r="N54" s="1" t="s">
        <v>18</v>
      </c>
      <c r="O54" s="1" t="s">
        <v>29</v>
      </c>
      <c r="P54" s="1" t="s">
        <v>309</v>
      </c>
      <c r="Q54" s="1" t="s">
        <v>347</v>
      </c>
      <c r="R54" s="1" t="s">
        <v>323</v>
      </c>
      <c r="S54" s="1" t="s">
        <v>243</v>
      </c>
      <c r="T54" s="1" t="s">
        <v>564</v>
      </c>
      <c r="U54" s="1" t="s">
        <v>565</v>
      </c>
      <c r="V54" s="1" t="s">
        <v>566</v>
      </c>
      <c r="W54" s="1" t="s">
        <v>196</v>
      </c>
      <c r="X54" s="1" t="s">
        <v>312</v>
      </c>
      <c r="Y54" s="1" t="s">
        <v>521</v>
      </c>
      <c r="Z54" s="1">
        <v>2016</v>
      </c>
      <c r="AA54" s="1" t="s">
        <v>423</v>
      </c>
      <c r="AB54" s="1">
        <v>2020</v>
      </c>
      <c r="AC54" s="1" t="s">
        <v>160</v>
      </c>
      <c r="AD54" s="1" t="s">
        <v>161</v>
      </c>
      <c r="AE54" s="1" t="s">
        <v>215</v>
      </c>
      <c r="AF54" s="1" t="s">
        <v>163</v>
      </c>
      <c r="AG54" s="1" t="s">
        <v>165</v>
      </c>
      <c r="AH54" s="1" t="s">
        <v>198</v>
      </c>
      <c r="AI54" s="1" t="s">
        <v>567</v>
      </c>
      <c r="AJ54" s="1" t="s">
        <v>167</v>
      </c>
      <c r="AK54" s="1" t="s">
        <v>168</v>
      </c>
      <c r="AL54" s="1" t="s">
        <v>167</v>
      </c>
      <c r="AM54" s="1" t="s">
        <v>290</v>
      </c>
      <c r="AN54" s="1" t="s">
        <v>169</v>
      </c>
      <c r="AO54" s="1" t="s">
        <v>447</v>
      </c>
      <c r="AP54" s="1" t="s">
        <v>171</v>
      </c>
      <c r="AQ54" s="1" t="s">
        <v>172</v>
      </c>
      <c r="AR54" s="1" t="s">
        <v>172</v>
      </c>
      <c r="AS54" s="1" t="s">
        <v>172</v>
      </c>
      <c r="AT54" s="1" t="s">
        <v>172</v>
      </c>
      <c r="AU54" s="1" t="s">
        <v>393</v>
      </c>
      <c r="AV54" s="1" t="s">
        <v>174</v>
      </c>
      <c r="AW54" s="1" t="s">
        <v>294</v>
      </c>
      <c r="AX54" s="1" t="s">
        <v>254</v>
      </c>
      <c r="AY54" s="1" t="s">
        <v>205</v>
      </c>
      <c r="AZ54" s="1" t="s">
        <v>206</v>
      </c>
      <c r="BA54" s="1" t="s">
        <v>172</v>
      </c>
      <c r="BB54" s="1" t="s">
        <v>167</v>
      </c>
      <c r="BC54" s="1" t="s">
        <v>172</v>
      </c>
      <c r="BD54" s="1" t="s">
        <v>172</v>
      </c>
      <c r="BE54" s="1" t="s">
        <v>172</v>
      </c>
      <c r="BF54" s="1" t="s">
        <v>172</v>
      </c>
      <c r="BG54" s="1" t="s">
        <v>172</v>
      </c>
      <c r="BH54" s="1" t="s">
        <v>172</v>
      </c>
      <c r="BI54" s="1" t="s">
        <v>172</v>
      </c>
      <c r="BJ54" s="1" t="s">
        <v>329</v>
      </c>
      <c r="BK54" s="1" t="s">
        <v>181</v>
      </c>
      <c r="BL54" s="1" t="s">
        <v>275</v>
      </c>
      <c r="BM54" s="1" t="s">
        <v>318</v>
      </c>
      <c r="BN54" s="1" t="s">
        <v>172</v>
      </c>
      <c r="BO54" s="1" t="s">
        <v>172</v>
      </c>
      <c r="BP54" s="1" t="s">
        <v>172</v>
      </c>
      <c r="BQ54" s="1" t="s">
        <v>568</v>
      </c>
      <c r="BR54" s="1" t="s">
        <v>569</v>
      </c>
      <c r="BS54" s="1" t="s">
        <v>570</v>
      </c>
      <c r="BT54" s="14"/>
    </row>
    <row r="55" spans="1:72" x14ac:dyDescent="0.2">
      <c r="A55" s="29">
        <v>44172.350418287038</v>
      </c>
      <c r="B55" s="1" t="s">
        <v>148</v>
      </c>
      <c r="C55" s="15">
        <v>35156</v>
      </c>
      <c r="D55" s="12">
        <v>44182</v>
      </c>
      <c r="E55" s="13">
        <f t="shared" si="0"/>
        <v>24</v>
      </c>
      <c r="F55" s="1" t="s">
        <v>149</v>
      </c>
      <c r="G55" s="1" t="s">
        <v>515</v>
      </c>
      <c r="H55" s="1" t="s">
        <v>53</v>
      </c>
      <c r="I55" s="1" t="s">
        <v>53</v>
      </c>
      <c r="J55" s="1" t="s">
        <v>16</v>
      </c>
      <c r="K55" s="1" t="s">
        <v>16</v>
      </c>
      <c r="L55" s="1" t="s">
        <v>10</v>
      </c>
      <c r="M55" s="1" t="s">
        <v>35</v>
      </c>
      <c r="N55" s="1" t="s">
        <v>18</v>
      </c>
      <c r="O55" s="1" t="s">
        <v>19</v>
      </c>
      <c r="P55" s="1" t="s">
        <v>571</v>
      </c>
      <c r="Q55" s="1" t="s">
        <v>152</v>
      </c>
      <c r="R55" s="1" t="s">
        <v>337</v>
      </c>
      <c r="S55" s="1" t="s">
        <v>572</v>
      </c>
      <c r="T55" s="1" t="s">
        <v>573</v>
      </c>
      <c r="U55" s="1" t="s">
        <v>53</v>
      </c>
      <c r="V55" s="1" t="s">
        <v>574</v>
      </c>
      <c r="W55" s="1" t="s">
        <v>575</v>
      </c>
      <c r="X55" s="1" t="s">
        <v>575</v>
      </c>
      <c r="Y55" s="1" t="s">
        <v>197</v>
      </c>
      <c r="Z55" s="1">
        <v>2019</v>
      </c>
      <c r="AA55" s="1" t="s">
        <v>159</v>
      </c>
      <c r="AB55" s="1">
        <v>2020</v>
      </c>
      <c r="AC55" s="1" t="s">
        <v>160</v>
      </c>
      <c r="AD55" s="1" t="s">
        <v>446</v>
      </c>
      <c r="AE55" s="1" t="s">
        <v>228</v>
      </c>
      <c r="AF55" s="1" t="s">
        <v>163</v>
      </c>
      <c r="AG55" s="1" t="s">
        <v>267</v>
      </c>
      <c r="AH55" s="1" t="s">
        <v>165</v>
      </c>
      <c r="AI55" s="1" t="s">
        <v>428</v>
      </c>
      <c r="AJ55" s="1" t="s">
        <v>172</v>
      </c>
      <c r="AK55" s="1" t="s">
        <v>290</v>
      </c>
      <c r="AL55" s="1" t="s">
        <v>172</v>
      </c>
      <c r="AM55" s="1" t="s">
        <v>290</v>
      </c>
      <c r="AN55" s="1" t="s">
        <v>340</v>
      </c>
      <c r="AO55" s="1" t="s">
        <v>378</v>
      </c>
      <c r="AP55" s="1" t="s">
        <v>165</v>
      </c>
      <c r="AQ55" s="1" t="s">
        <v>172</v>
      </c>
      <c r="AR55" s="1" t="s">
        <v>172</v>
      </c>
      <c r="AS55" s="1" t="s">
        <v>172</v>
      </c>
      <c r="AT55" s="1" t="s">
        <v>172</v>
      </c>
      <c r="AU55" s="1" t="s">
        <v>576</v>
      </c>
      <c r="AV55" s="1" t="s">
        <v>577</v>
      </c>
      <c r="AW55" s="1" t="s">
        <v>294</v>
      </c>
      <c r="AX55" s="1" t="s">
        <v>254</v>
      </c>
      <c r="AY55" s="1" t="s">
        <v>177</v>
      </c>
      <c r="AZ55" s="1" t="s">
        <v>343</v>
      </c>
      <c r="BA55" s="1" t="s">
        <v>179</v>
      </c>
      <c r="BB55" s="1" t="s">
        <v>179</v>
      </c>
      <c r="BC55" s="1" t="s">
        <v>172</v>
      </c>
      <c r="BD55" s="1" t="s">
        <v>172</v>
      </c>
      <c r="BE55" s="1" t="s">
        <v>167</v>
      </c>
      <c r="BF55" s="1" t="s">
        <v>172</v>
      </c>
      <c r="BG55" s="1" t="s">
        <v>172</v>
      </c>
      <c r="BH55" s="1" t="s">
        <v>172</v>
      </c>
      <c r="BI55" s="1" t="s">
        <v>172</v>
      </c>
      <c r="BJ55" s="1" t="s">
        <v>180</v>
      </c>
      <c r="BK55" s="1" t="s">
        <v>274</v>
      </c>
      <c r="BL55" s="1" t="s">
        <v>221</v>
      </c>
      <c r="BM55" s="1" t="s">
        <v>209</v>
      </c>
      <c r="BN55" s="1" t="s">
        <v>172</v>
      </c>
      <c r="BO55" s="1" t="s">
        <v>172</v>
      </c>
      <c r="BP55" s="1" t="s">
        <v>172</v>
      </c>
      <c r="BQ55" s="14"/>
      <c r="BR55" s="14"/>
      <c r="BS55" s="14"/>
      <c r="BT55" s="14"/>
    </row>
    <row r="56" spans="1:72" x14ac:dyDescent="0.2">
      <c r="A56" s="29">
        <v>44172.355839733791</v>
      </c>
      <c r="B56" s="1" t="s">
        <v>148</v>
      </c>
      <c r="C56" s="15">
        <v>35704</v>
      </c>
      <c r="D56" s="12">
        <v>44182</v>
      </c>
      <c r="E56" s="13">
        <f t="shared" si="0"/>
        <v>23</v>
      </c>
      <c r="F56" s="1" t="s">
        <v>335</v>
      </c>
      <c r="G56" s="1" t="s">
        <v>322</v>
      </c>
      <c r="H56" s="1" t="s">
        <v>21</v>
      </c>
      <c r="I56" s="1" t="s">
        <v>14</v>
      </c>
      <c r="J56" s="1" t="s">
        <v>16</v>
      </c>
      <c r="K56" s="1" t="s">
        <v>16</v>
      </c>
      <c r="L56" s="1" t="s">
        <v>10</v>
      </c>
      <c r="M56" s="1" t="s">
        <v>35</v>
      </c>
      <c r="N56" s="1" t="s">
        <v>18</v>
      </c>
      <c r="O56" s="1" t="s">
        <v>29</v>
      </c>
      <c r="P56" s="1" t="s">
        <v>309</v>
      </c>
      <c r="Q56" s="1" t="s">
        <v>347</v>
      </c>
      <c r="R56" s="1" t="s">
        <v>153</v>
      </c>
      <c r="S56" s="1" t="s">
        <v>243</v>
      </c>
      <c r="T56" s="1" t="s">
        <v>310</v>
      </c>
      <c r="U56" s="1" t="s">
        <v>21</v>
      </c>
      <c r="V56" s="1" t="s">
        <v>311</v>
      </c>
      <c r="W56" s="1" t="s">
        <v>196</v>
      </c>
      <c r="X56" s="1" t="s">
        <v>196</v>
      </c>
      <c r="Y56" s="1" t="s">
        <v>521</v>
      </c>
      <c r="Z56" s="1">
        <v>2018</v>
      </c>
      <c r="AA56" s="1" t="s">
        <v>423</v>
      </c>
      <c r="AB56" s="1">
        <v>2021</v>
      </c>
      <c r="AC56" s="1" t="s">
        <v>160</v>
      </c>
      <c r="AD56" s="1" t="s">
        <v>161</v>
      </c>
      <c r="AE56" s="1" t="s">
        <v>215</v>
      </c>
      <c r="AF56" s="1" t="s">
        <v>163</v>
      </c>
      <c r="AG56" s="1" t="s">
        <v>165</v>
      </c>
      <c r="AH56" s="1" t="s">
        <v>165</v>
      </c>
      <c r="AI56" s="1" t="s">
        <v>339</v>
      </c>
      <c r="AJ56" s="1" t="s">
        <v>167</v>
      </c>
      <c r="AK56" s="1" t="s">
        <v>168</v>
      </c>
      <c r="AL56" s="1" t="s">
        <v>172</v>
      </c>
      <c r="AM56" s="1" t="s">
        <v>290</v>
      </c>
      <c r="AN56" s="1" t="s">
        <v>169</v>
      </c>
      <c r="AO56" s="1" t="s">
        <v>270</v>
      </c>
      <c r="AP56" s="1" t="s">
        <v>171</v>
      </c>
      <c r="AQ56" s="1" t="s">
        <v>172</v>
      </c>
      <c r="AR56" s="1" t="s">
        <v>172</v>
      </c>
      <c r="AS56" s="1" t="s">
        <v>172</v>
      </c>
      <c r="AT56" s="1" t="s">
        <v>172</v>
      </c>
      <c r="AU56" s="1" t="s">
        <v>393</v>
      </c>
      <c r="AV56" s="1" t="s">
        <v>508</v>
      </c>
      <c r="AW56" s="1" t="s">
        <v>429</v>
      </c>
      <c r="AX56" s="1" t="s">
        <v>254</v>
      </c>
      <c r="AY56" s="1" t="s">
        <v>205</v>
      </c>
      <c r="AZ56" s="1" t="s">
        <v>410</v>
      </c>
      <c r="BA56" s="1" t="s">
        <v>172</v>
      </c>
      <c r="BB56" s="1" t="s">
        <v>172</v>
      </c>
      <c r="BC56" s="1" t="s">
        <v>172</v>
      </c>
      <c r="BD56" s="1" t="s">
        <v>172</v>
      </c>
      <c r="BE56" s="1" t="s">
        <v>172</v>
      </c>
      <c r="BF56" s="1" t="s">
        <v>172</v>
      </c>
      <c r="BG56" s="1" t="s">
        <v>172</v>
      </c>
      <c r="BH56" s="1" t="s">
        <v>172</v>
      </c>
      <c r="BI56" s="1" t="s">
        <v>172</v>
      </c>
      <c r="BJ56" s="1" t="s">
        <v>180</v>
      </c>
      <c r="BK56" s="1" t="s">
        <v>274</v>
      </c>
      <c r="BL56" s="1" t="s">
        <v>350</v>
      </c>
      <c r="BM56" s="1" t="s">
        <v>260</v>
      </c>
      <c r="BN56" s="1" t="s">
        <v>172</v>
      </c>
      <c r="BO56" s="1" t="s">
        <v>172</v>
      </c>
      <c r="BP56" s="1" t="s">
        <v>172</v>
      </c>
      <c r="BQ56" s="1" t="s">
        <v>578</v>
      </c>
      <c r="BR56" s="1" t="s">
        <v>579</v>
      </c>
      <c r="BS56" s="1" t="s">
        <v>580</v>
      </c>
      <c r="BT56" s="14"/>
    </row>
    <row r="57" spans="1:72" x14ac:dyDescent="0.2">
      <c r="A57" s="29">
        <v>44172.363936087961</v>
      </c>
      <c r="B57" s="1" t="s">
        <v>148</v>
      </c>
      <c r="C57" s="15">
        <v>32699</v>
      </c>
      <c r="D57" s="12">
        <v>44182</v>
      </c>
      <c r="E57" s="13">
        <f t="shared" si="0"/>
        <v>31</v>
      </c>
      <c r="F57" s="1" t="s">
        <v>149</v>
      </c>
      <c r="G57" s="1" t="s">
        <v>383</v>
      </c>
      <c r="H57" s="1" t="s">
        <v>21</v>
      </c>
      <c r="I57" s="1" t="s">
        <v>581</v>
      </c>
      <c r="J57" s="1" t="s">
        <v>23</v>
      </c>
      <c r="K57" s="1" t="s">
        <v>23</v>
      </c>
      <c r="L57" s="1" t="s">
        <v>48</v>
      </c>
      <c r="M57" s="1" t="s">
        <v>24</v>
      </c>
      <c r="N57" s="1" t="s">
        <v>18</v>
      </c>
      <c r="O57" s="1" t="s">
        <v>29</v>
      </c>
      <c r="P57" s="1" t="s">
        <v>309</v>
      </c>
      <c r="Q57" s="1" t="s">
        <v>582</v>
      </c>
      <c r="R57" s="1" t="s">
        <v>153</v>
      </c>
      <c r="S57" s="1" t="s">
        <v>583</v>
      </c>
      <c r="T57" s="1" t="s">
        <v>310</v>
      </c>
      <c r="U57" s="1" t="s">
        <v>21</v>
      </c>
      <c r="V57" s="1" t="s">
        <v>311</v>
      </c>
      <c r="W57" s="1" t="s">
        <v>312</v>
      </c>
      <c r="X57" s="1" t="s">
        <v>312</v>
      </c>
      <c r="Y57" s="1" t="s">
        <v>366</v>
      </c>
      <c r="Z57" s="1">
        <v>2018</v>
      </c>
      <c r="AA57" s="1" t="s">
        <v>366</v>
      </c>
      <c r="AB57" s="1">
        <v>2021</v>
      </c>
      <c r="AC57" s="1" t="s">
        <v>288</v>
      </c>
      <c r="AD57" s="1" t="s">
        <v>161</v>
      </c>
      <c r="AE57" s="1" t="s">
        <v>162</v>
      </c>
      <c r="AF57" s="1" t="s">
        <v>266</v>
      </c>
      <c r="AG57" s="1" t="s">
        <v>164</v>
      </c>
      <c r="AH57" s="1" t="s">
        <v>267</v>
      </c>
      <c r="AI57" s="1" t="s">
        <v>289</v>
      </c>
      <c r="AJ57" s="1" t="s">
        <v>172</v>
      </c>
      <c r="AK57" s="1" t="s">
        <v>480</v>
      </c>
      <c r="AL57" s="1" t="s">
        <v>172</v>
      </c>
      <c r="AM57" s="1" t="s">
        <v>480</v>
      </c>
      <c r="AN57" s="1" t="s">
        <v>229</v>
      </c>
      <c r="AO57" s="1" t="s">
        <v>474</v>
      </c>
      <c r="AP57" s="1" t="s">
        <v>171</v>
      </c>
      <c r="AQ57" s="1" t="s">
        <v>172</v>
      </c>
      <c r="AR57" s="1" t="s">
        <v>172</v>
      </c>
      <c r="AS57" s="1" t="s">
        <v>172</v>
      </c>
      <c r="AT57" s="1" t="s">
        <v>172</v>
      </c>
      <c r="AU57" s="1" t="s">
        <v>393</v>
      </c>
      <c r="AV57" s="1" t="s">
        <v>342</v>
      </c>
      <c r="AW57" s="1" t="s">
        <v>584</v>
      </c>
      <c r="AX57" s="1" t="s">
        <v>176</v>
      </c>
      <c r="AY57" s="1" t="s">
        <v>205</v>
      </c>
      <c r="AZ57" s="1" t="s">
        <v>256</v>
      </c>
      <c r="BA57" s="1" t="s">
        <v>172</v>
      </c>
      <c r="BB57" s="1" t="s">
        <v>167</v>
      </c>
      <c r="BC57" s="1" t="s">
        <v>172</v>
      </c>
      <c r="BD57" s="1" t="s">
        <v>172</v>
      </c>
      <c r="BE57" s="1" t="s">
        <v>172</v>
      </c>
      <c r="BF57" s="1" t="s">
        <v>172</v>
      </c>
      <c r="BG57" s="1" t="s">
        <v>172</v>
      </c>
      <c r="BH57" s="1" t="s">
        <v>172</v>
      </c>
      <c r="BI57" s="1" t="s">
        <v>172</v>
      </c>
      <c r="BJ57" s="1" t="s">
        <v>273</v>
      </c>
      <c r="BK57" s="1" t="s">
        <v>181</v>
      </c>
      <c r="BL57" s="1" t="s">
        <v>585</v>
      </c>
      <c r="BM57" s="1" t="s">
        <v>260</v>
      </c>
      <c r="BN57" s="1" t="s">
        <v>172</v>
      </c>
      <c r="BO57" s="1" t="s">
        <v>172</v>
      </c>
      <c r="BP57" s="1" t="s">
        <v>172</v>
      </c>
      <c r="BQ57" s="1" t="s">
        <v>586</v>
      </c>
      <c r="BR57" s="1" t="s">
        <v>587</v>
      </c>
      <c r="BS57" s="1" t="s">
        <v>588</v>
      </c>
      <c r="BT57" s="14"/>
    </row>
    <row r="58" spans="1:72" x14ac:dyDescent="0.2">
      <c r="A58" s="29">
        <v>44172.37882125</v>
      </c>
      <c r="B58" s="1" t="s">
        <v>148</v>
      </c>
      <c r="C58" s="15">
        <v>32320</v>
      </c>
      <c r="D58" s="12">
        <v>44182</v>
      </c>
      <c r="E58" s="13">
        <f t="shared" si="0"/>
        <v>32</v>
      </c>
      <c r="F58" s="1" t="s">
        <v>149</v>
      </c>
      <c r="G58" s="1" t="s">
        <v>589</v>
      </c>
      <c r="H58" s="1" t="s">
        <v>21</v>
      </c>
      <c r="I58" s="1" t="s">
        <v>21</v>
      </c>
      <c r="J58" s="1" t="s">
        <v>16</v>
      </c>
      <c r="K58" s="1" t="s">
        <v>23</v>
      </c>
      <c r="L58" s="1" t="s">
        <v>10</v>
      </c>
      <c r="M58" s="1" t="s">
        <v>35</v>
      </c>
      <c r="N58" s="1" t="s">
        <v>32</v>
      </c>
      <c r="O58" s="1" t="s">
        <v>39</v>
      </c>
      <c r="P58" s="1" t="s">
        <v>309</v>
      </c>
      <c r="Q58" s="1" t="s">
        <v>416</v>
      </c>
      <c r="R58" s="1" t="s">
        <v>153</v>
      </c>
      <c r="S58" s="1" t="s">
        <v>243</v>
      </c>
      <c r="T58" s="1" t="s">
        <v>310</v>
      </c>
      <c r="U58" s="1" t="s">
        <v>21</v>
      </c>
      <c r="V58" s="1" t="s">
        <v>311</v>
      </c>
      <c r="W58" s="1" t="s">
        <v>312</v>
      </c>
      <c r="X58" s="1" t="s">
        <v>312</v>
      </c>
      <c r="Y58" s="1" t="s">
        <v>197</v>
      </c>
      <c r="Z58" s="1">
        <v>2016</v>
      </c>
      <c r="AA58" s="1" t="s">
        <v>159</v>
      </c>
      <c r="AB58" s="1">
        <v>2022</v>
      </c>
      <c r="AC58" s="1" t="s">
        <v>160</v>
      </c>
      <c r="AD58" s="1" t="s">
        <v>161</v>
      </c>
      <c r="AE58" s="1" t="s">
        <v>162</v>
      </c>
      <c r="AF58" s="1" t="s">
        <v>266</v>
      </c>
      <c r="AG58" s="1" t="s">
        <v>165</v>
      </c>
      <c r="AH58" s="1" t="s">
        <v>165</v>
      </c>
      <c r="AI58" s="1" t="s">
        <v>417</v>
      </c>
      <c r="AJ58" s="1" t="s">
        <v>172</v>
      </c>
      <c r="AK58" s="1" t="s">
        <v>326</v>
      </c>
      <c r="AL58" s="1" t="s">
        <v>167</v>
      </c>
      <c r="AM58" s="14"/>
      <c r="AN58" s="1" t="s">
        <v>169</v>
      </c>
      <c r="AO58" s="1" t="s">
        <v>201</v>
      </c>
      <c r="AP58" s="1" t="s">
        <v>531</v>
      </c>
      <c r="AQ58" s="1" t="s">
        <v>172</v>
      </c>
      <c r="AR58" s="1" t="s">
        <v>172</v>
      </c>
      <c r="AS58" s="1" t="s">
        <v>172</v>
      </c>
      <c r="AT58" s="1" t="s">
        <v>172</v>
      </c>
      <c r="AU58" s="1" t="s">
        <v>202</v>
      </c>
      <c r="AV58" s="1" t="s">
        <v>174</v>
      </c>
      <c r="AW58" s="1" t="s">
        <v>590</v>
      </c>
      <c r="AX58" s="1" t="s">
        <v>254</v>
      </c>
      <c r="AY58" s="1" t="s">
        <v>591</v>
      </c>
      <c r="AZ58" s="1" t="s">
        <v>178</v>
      </c>
      <c r="BA58" s="1" t="s">
        <v>172</v>
      </c>
      <c r="BB58" s="1" t="s">
        <v>167</v>
      </c>
      <c r="BC58" s="1" t="s">
        <v>172</v>
      </c>
      <c r="BD58" s="1" t="s">
        <v>172</v>
      </c>
      <c r="BE58" s="1" t="s">
        <v>172</v>
      </c>
      <c r="BF58" s="1" t="s">
        <v>172</v>
      </c>
      <c r="BG58" s="1" t="s">
        <v>172</v>
      </c>
      <c r="BH58" s="1" t="s">
        <v>172</v>
      </c>
      <c r="BI58" s="1" t="s">
        <v>179</v>
      </c>
      <c r="BJ58" s="1" t="s">
        <v>411</v>
      </c>
      <c r="BK58" s="1" t="s">
        <v>419</v>
      </c>
      <c r="BL58" s="1" t="s">
        <v>180</v>
      </c>
      <c r="BM58" s="1" t="s">
        <v>282</v>
      </c>
      <c r="BN58" s="1" t="s">
        <v>172</v>
      </c>
      <c r="BO58" s="1" t="s">
        <v>172</v>
      </c>
      <c r="BP58" s="1" t="s">
        <v>172</v>
      </c>
      <c r="BQ58" s="14"/>
      <c r="BR58" s="14"/>
      <c r="BS58" s="14"/>
      <c r="BT58" s="14"/>
    </row>
    <row r="59" spans="1:72" x14ac:dyDescent="0.2">
      <c r="A59" s="29">
        <v>44172.381516932874</v>
      </c>
      <c r="B59" s="1" t="s">
        <v>148</v>
      </c>
      <c r="C59" s="15">
        <v>32906</v>
      </c>
      <c r="D59" s="12">
        <v>44182</v>
      </c>
      <c r="E59" s="13">
        <f t="shared" si="0"/>
        <v>30</v>
      </c>
      <c r="F59" s="1" t="s">
        <v>335</v>
      </c>
      <c r="G59" s="1" t="s">
        <v>188</v>
      </c>
      <c r="H59" s="1" t="s">
        <v>21</v>
      </c>
      <c r="I59" s="1" t="s">
        <v>30</v>
      </c>
      <c r="J59" s="1" t="s">
        <v>34</v>
      </c>
      <c r="K59" s="1" t="s">
        <v>34</v>
      </c>
      <c r="L59" s="1" t="s">
        <v>46</v>
      </c>
      <c r="M59" s="1" t="s">
        <v>17</v>
      </c>
      <c r="N59" s="1" t="s">
        <v>18</v>
      </c>
      <c r="O59" s="1" t="s">
        <v>19</v>
      </c>
      <c r="P59" s="1" t="s">
        <v>309</v>
      </c>
      <c r="Q59" s="1" t="s">
        <v>347</v>
      </c>
      <c r="R59" s="1" t="s">
        <v>323</v>
      </c>
      <c r="S59" s="1" t="s">
        <v>243</v>
      </c>
      <c r="T59" s="1" t="s">
        <v>310</v>
      </c>
      <c r="U59" s="1" t="s">
        <v>21</v>
      </c>
      <c r="V59" s="1" t="s">
        <v>311</v>
      </c>
      <c r="W59" s="1" t="s">
        <v>179</v>
      </c>
      <c r="X59" s="1" t="s">
        <v>179</v>
      </c>
      <c r="Y59" s="1" t="s">
        <v>159</v>
      </c>
      <c r="Z59" s="1">
        <v>2018</v>
      </c>
      <c r="AA59" s="1" t="s">
        <v>265</v>
      </c>
      <c r="AB59" s="1">
        <v>2021</v>
      </c>
      <c r="AC59" s="1" t="s">
        <v>160</v>
      </c>
      <c r="AD59" s="1" t="s">
        <v>161</v>
      </c>
      <c r="AE59" s="1" t="s">
        <v>162</v>
      </c>
      <c r="AF59" s="1" t="s">
        <v>163</v>
      </c>
      <c r="AG59" s="1" t="s">
        <v>267</v>
      </c>
      <c r="AH59" s="1" t="s">
        <v>198</v>
      </c>
      <c r="AI59" s="1" t="s">
        <v>339</v>
      </c>
      <c r="AJ59" s="1" t="s">
        <v>172</v>
      </c>
      <c r="AK59" s="1" t="s">
        <v>326</v>
      </c>
      <c r="AL59" s="1" t="s">
        <v>167</v>
      </c>
      <c r="AM59" s="1" t="s">
        <v>200</v>
      </c>
      <c r="AN59" s="1" t="s">
        <v>169</v>
      </c>
      <c r="AO59" s="1" t="s">
        <v>270</v>
      </c>
      <c r="AP59" s="1" t="s">
        <v>171</v>
      </c>
      <c r="AQ59" s="1" t="s">
        <v>172</v>
      </c>
      <c r="AR59" s="1" t="s">
        <v>172</v>
      </c>
      <c r="AS59" s="1" t="s">
        <v>172</v>
      </c>
      <c r="AT59" s="1" t="s">
        <v>172</v>
      </c>
      <c r="AU59" s="1" t="s">
        <v>393</v>
      </c>
      <c r="AV59" s="1" t="s">
        <v>577</v>
      </c>
      <c r="AW59" s="1" t="s">
        <v>294</v>
      </c>
      <c r="AX59" s="1" t="s">
        <v>254</v>
      </c>
      <c r="AY59" s="1" t="s">
        <v>205</v>
      </c>
      <c r="AZ59" s="1" t="s">
        <v>410</v>
      </c>
      <c r="BA59" s="1" t="s">
        <v>167</v>
      </c>
      <c r="BB59" s="1" t="s">
        <v>167</v>
      </c>
      <c r="BC59" s="1" t="s">
        <v>172</v>
      </c>
      <c r="BD59" s="1" t="s">
        <v>172</v>
      </c>
      <c r="BE59" s="1" t="s">
        <v>172</v>
      </c>
      <c r="BF59" s="1" t="s">
        <v>172</v>
      </c>
      <c r="BG59" s="1" t="s">
        <v>172</v>
      </c>
      <c r="BH59" s="1" t="s">
        <v>167</v>
      </c>
      <c r="BI59" s="1" t="s">
        <v>172</v>
      </c>
      <c r="BJ59" s="1" t="s">
        <v>207</v>
      </c>
      <c r="BK59" s="1" t="s">
        <v>274</v>
      </c>
      <c r="BL59" s="1" t="s">
        <v>350</v>
      </c>
      <c r="BM59" s="1" t="s">
        <v>237</v>
      </c>
      <c r="BN59" s="1" t="s">
        <v>172</v>
      </c>
      <c r="BO59" s="1" t="s">
        <v>172</v>
      </c>
      <c r="BP59" s="1" t="s">
        <v>172</v>
      </c>
      <c r="BQ59" s="1" t="s">
        <v>592</v>
      </c>
      <c r="BR59" s="1" t="s">
        <v>593</v>
      </c>
      <c r="BS59" s="1" t="s">
        <v>557</v>
      </c>
      <c r="BT59" s="14"/>
    </row>
    <row r="60" spans="1:72" x14ac:dyDescent="0.2">
      <c r="A60" s="29">
        <v>44172.391259201388</v>
      </c>
      <c r="B60" s="1" t="s">
        <v>148</v>
      </c>
      <c r="C60" s="15">
        <v>35672</v>
      </c>
      <c r="D60" s="12">
        <v>44182</v>
      </c>
      <c r="E60" s="13">
        <f t="shared" si="0"/>
        <v>23</v>
      </c>
      <c r="F60" s="1" t="s">
        <v>335</v>
      </c>
      <c r="G60" s="1" t="s">
        <v>515</v>
      </c>
      <c r="H60" s="1" t="s">
        <v>21</v>
      </c>
      <c r="I60" s="1" t="s">
        <v>50</v>
      </c>
      <c r="J60" s="1" t="s">
        <v>16</v>
      </c>
      <c r="K60" s="1" t="s">
        <v>16</v>
      </c>
      <c r="L60" s="1" t="s">
        <v>10</v>
      </c>
      <c r="M60" s="1" t="s">
        <v>11</v>
      </c>
      <c r="N60" s="1" t="s">
        <v>18</v>
      </c>
      <c r="O60" s="1" t="s">
        <v>19</v>
      </c>
      <c r="P60" s="1" t="s">
        <v>309</v>
      </c>
      <c r="Q60" s="1" t="s">
        <v>347</v>
      </c>
      <c r="R60" s="1" t="s">
        <v>337</v>
      </c>
      <c r="S60" s="1" t="s">
        <v>572</v>
      </c>
      <c r="T60" s="1" t="s">
        <v>594</v>
      </c>
      <c r="U60" s="1" t="s">
        <v>50</v>
      </c>
      <c r="V60" s="1" t="s">
        <v>595</v>
      </c>
      <c r="W60" s="1" t="s">
        <v>179</v>
      </c>
      <c r="X60" s="1" t="s">
        <v>179</v>
      </c>
      <c r="Y60" s="1" t="s">
        <v>313</v>
      </c>
      <c r="Z60" s="1">
        <v>2017</v>
      </c>
      <c r="AA60" s="1" t="s">
        <v>392</v>
      </c>
      <c r="AB60" s="1">
        <v>2020</v>
      </c>
      <c r="AC60" s="1" t="s">
        <v>596</v>
      </c>
      <c r="AD60" s="1" t="s">
        <v>446</v>
      </c>
      <c r="AE60" s="1" t="s">
        <v>228</v>
      </c>
      <c r="AF60" s="1" t="s">
        <v>163</v>
      </c>
      <c r="AG60" s="1" t="s">
        <v>165</v>
      </c>
      <c r="AH60" s="1" t="s">
        <v>198</v>
      </c>
      <c r="AI60" s="1" t="s">
        <v>198</v>
      </c>
      <c r="AJ60" s="1" t="s">
        <v>167</v>
      </c>
      <c r="AK60" s="1" t="s">
        <v>168</v>
      </c>
      <c r="AL60" s="1" t="s">
        <v>167</v>
      </c>
      <c r="AM60" s="1" t="s">
        <v>290</v>
      </c>
      <c r="AN60" s="1" t="s">
        <v>229</v>
      </c>
      <c r="AO60" s="1" t="s">
        <v>378</v>
      </c>
      <c r="AP60" s="1" t="s">
        <v>171</v>
      </c>
      <c r="AQ60" s="1" t="s">
        <v>172</v>
      </c>
      <c r="AR60" s="1" t="s">
        <v>172</v>
      </c>
      <c r="AS60" s="1" t="s">
        <v>172</v>
      </c>
      <c r="AT60" s="1" t="s">
        <v>172</v>
      </c>
      <c r="AU60" s="1" t="s">
        <v>393</v>
      </c>
      <c r="AV60" s="1" t="s">
        <v>597</v>
      </c>
      <c r="AW60" s="1" t="s">
        <v>436</v>
      </c>
      <c r="AX60" s="1" t="s">
        <v>254</v>
      </c>
      <c r="AY60" s="1" t="s">
        <v>205</v>
      </c>
      <c r="AZ60" s="1" t="s">
        <v>256</v>
      </c>
      <c r="BA60" s="1" t="s">
        <v>172</v>
      </c>
      <c r="BB60" s="1" t="s">
        <v>167</v>
      </c>
      <c r="BC60" s="1" t="s">
        <v>172</v>
      </c>
      <c r="BD60" s="1" t="s">
        <v>172</v>
      </c>
      <c r="BE60" s="1" t="s">
        <v>172</v>
      </c>
      <c r="BF60" s="1" t="s">
        <v>172</v>
      </c>
      <c r="BG60" s="1" t="s">
        <v>172</v>
      </c>
      <c r="BH60" s="1" t="s">
        <v>172</v>
      </c>
      <c r="BI60" s="1" t="s">
        <v>172</v>
      </c>
      <c r="BJ60" s="1" t="s">
        <v>598</v>
      </c>
      <c r="BK60" s="1" t="s">
        <v>274</v>
      </c>
      <c r="BL60" s="1" t="s">
        <v>504</v>
      </c>
      <c r="BM60" s="1" t="s">
        <v>424</v>
      </c>
      <c r="BN60" s="1" t="s">
        <v>172</v>
      </c>
      <c r="BO60" s="1" t="s">
        <v>167</v>
      </c>
      <c r="BP60" s="1" t="s">
        <v>172</v>
      </c>
      <c r="BQ60" s="1" t="s">
        <v>599</v>
      </c>
      <c r="BR60" s="1" t="s">
        <v>600</v>
      </c>
      <c r="BS60" s="1" t="s">
        <v>601</v>
      </c>
      <c r="BT60" s="14"/>
    </row>
    <row r="61" spans="1:72" x14ac:dyDescent="0.2">
      <c r="A61" s="29">
        <v>44172.399527118054</v>
      </c>
      <c r="B61" s="1" t="s">
        <v>148</v>
      </c>
      <c r="C61" s="15">
        <v>32504</v>
      </c>
      <c r="D61" s="12">
        <v>44182</v>
      </c>
      <c r="E61" s="13">
        <f t="shared" si="0"/>
        <v>31</v>
      </c>
      <c r="F61" s="1" t="s">
        <v>602</v>
      </c>
      <c r="G61" s="1" t="s">
        <v>603</v>
      </c>
      <c r="H61" s="1" t="s">
        <v>21</v>
      </c>
      <c r="I61" s="1" t="s">
        <v>38</v>
      </c>
      <c r="J61" s="1" t="s">
        <v>9</v>
      </c>
      <c r="K61" s="1" t="s">
        <v>9</v>
      </c>
      <c r="L61" s="1" t="s">
        <v>48</v>
      </c>
      <c r="M61" s="1" t="s">
        <v>35</v>
      </c>
      <c r="N61" s="1" t="s">
        <v>12</v>
      </c>
      <c r="O61" s="1" t="s">
        <v>29</v>
      </c>
      <c r="P61" s="1" t="s">
        <v>309</v>
      </c>
      <c r="Q61" s="1" t="s">
        <v>284</v>
      </c>
      <c r="R61" s="1" t="s">
        <v>192</v>
      </c>
      <c r="S61" s="1" t="s">
        <v>243</v>
      </c>
      <c r="T61" s="1" t="s">
        <v>310</v>
      </c>
      <c r="U61" s="1" t="s">
        <v>21</v>
      </c>
      <c r="V61" s="1" t="s">
        <v>311</v>
      </c>
      <c r="W61" s="1" t="s">
        <v>312</v>
      </c>
      <c r="X61" s="1" t="s">
        <v>312</v>
      </c>
      <c r="Y61" s="1" t="s">
        <v>423</v>
      </c>
      <c r="Z61" s="1">
        <v>2016</v>
      </c>
      <c r="AA61" s="1" t="s">
        <v>408</v>
      </c>
      <c r="AB61" s="1">
        <v>2021</v>
      </c>
      <c r="AC61" s="1" t="s">
        <v>288</v>
      </c>
      <c r="AD61" s="1" t="s">
        <v>161</v>
      </c>
      <c r="AE61" s="1" t="s">
        <v>162</v>
      </c>
      <c r="AF61" s="1" t="s">
        <v>163</v>
      </c>
      <c r="AG61" s="1" t="s">
        <v>164</v>
      </c>
      <c r="AH61" s="1" t="s">
        <v>267</v>
      </c>
      <c r="AI61" s="1" t="s">
        <v>325</v>
      </c>
      <c r="AJ61" s="1" t="s">
        <v>172</v>
      </c>
      <c r="AK61" s="1" t="s">
        <v>326</v>
      </c>
      <c r="AL61" s="1" t="s">
        <v>172</v>
      </c>
      <c r="AM61" s="1" t="s">
        <v>326</v>
      </c>
      <c r="AN61" s="1" t="s">
        <v>169</v>
      </c>
      <c r="AO61" s="1" t="s">
        <v>604</v>
      </c>
      <c r="AP61" s="1" t="s">
        <v>171</v>
      </c>
      <c r="AQ61" s="1" t="s">
        <v>172</v>
      </c>
      <c r="AR61" s="1" t="s">
        <v>172</v>
      </c>
      <c r="AS61" s="1" t="s">
        <v>172</v>
      </c>
      <c r="AT61" s="1" t="s">
        <v>172</v>
      </c>
      <c r="AU61" s="1" t="s">
        <v>393</v>
      </c>
      <c r="AV61" s="1" t="s">
        <v>328</v>
      </c>
      <c r="AW61" s="1" t="s">
        <v>348</v>
      </c>
      <c r="AX61" s="1" t="s">
        <v>218</v>
      </c>
      <c r="AY61" s="1" t="s">
        <v>272</v>
      </c>
      <c r="AZ61" s="1" t="s">
        <v>410</v>
      </c>
      <c r="BA61" s="1" t="s">
        <v>172</v>
      </c>
      <c r="BB61" s="1" t="s">
        <v>167</v>
      </c>
      <c r="BC61" s="1" t="s">
        <v>172</v>
      </c>
      <c r="BD61" s="1" t="s">
        <v>172</v>
      </c>
      <c r="BE61" s="1" t="s">
        <v>172</v>
      </c>
      <c r="BF61" s="1" t="s">
        <v>172</v>
      </c>
      <c r="BG61" s="1" t="s">
        <v>172</v>
      </c>
      <c r="BH61" s="1" t="s">
        <v>172</v>
      </c>
      <c r="BI61" s="1" t="s">
        <v>172</v>
      </c>
      <c r="BJ61" s="1" t="s">
        <v>295</v>
      </c>
      <c r="BK61" s="1" t="s">
        <v>181</v>
      </c>
      <c r="BL61" s="1" t="s">
        <v>236</v>
      </c>
      <c r="BM61" s="1" t="s">
        <v>318</v>
      </c>
      <c r="BN61" s="1" t="s">
        <v>172</v>
      </c>
      <c r="BO61" s="1" t="s">
        <v>167</v>
      </c>
      <c r="BP61" s="1" t="s">
        <v>167</v>
      </c>
      <c r="BQ61" s="1" t="s">
        <v>605</v>
      </c>
      <c r="BR61" s="1" t="s">
        <v>606</v>
      </c>
      <c r="BS61" s="1" t="s">
        <v>607</v>
      </c>
      <c r="BT61" s="14"/>
    </row>
    <row r="62" spans="1:72" x14ac:dyDescent="0.2">
      <c r="A62" s="29">
        <v>44172.431834120369</v>
      </c>
      <c r="B62" s="1" t="s">
        <v>148</v>
      </c>
      <c r="C62" s="15">
        <v>32543</v>
      </c>
      <c r="D62" s="12">
        <v>44182</v>
      </c>
      <c r="E62" s="13">
        <f t="shared" si="0"/>
        <v>31</v>
      </c>
      <c r="F62" s="1" t="s">
        <v>335</v>
      </c>
      <c r="G62" s="1" t="s">
        <v>515</v>
      </c>
      <c r="H62" s="1" t="s">
        <v>21</v>
      </c>
      <c r="I62" s="1" t="s">
        <v>54</v>
      </c>
      <c r="J62" s="1" t="s">
        <v>23</v>
      </c>
      <c r="K62" s="1" t="s">
        <v>16</v>
      </c>
      <c r="L62" s="1" t="s">
        <v>10</v>
      </c>
      <c r="M62" s="1" t="s">
        <v>24</v>
      </c>
      <c r="N62" s="1" t="s">
        <v>25</v>
      </c>
      <c r="O62" s="1" t="s">
        <v>13</v>
      </c>
      <c r="P62" s="1" t="s">
        <v>309</v>
      </c>
      <c r="Q62" s="1" t="s">
        <v>347</v>
      </c>
      <c r="R62" s="1" t="s">
        <v>153</v>
      </c>
      <c r="S62" s="1" t="s">
        <v>608</v>
      </c>
      <c r="T62" s="1" t="s">
        <v>310</v>
      </c>
      <c r="U62" s="1" t="s">
        <v>21</v>
      </c>
      <c r="V62" s="1" t="s">
        <v>311</v>
      </c>
      <c r="W62" s="1" t="s">
        <v>179</v>
      </c>
      <c r="X62" s="1" t="s">
        <v>179</v>
      </c>
      <c r="Y62" s="1" t="s">
        <v>197</v>
      </c>
      <c r="Z62" s="1">
        <v>2019</v>
      </c>
      <c r="AA62" s="1" t="s">
        <v>423</v>
      </c>
      <c r="AB62" s="1">
        <v>2021</v>
      </c>
      <c r="AC62" s="1" t="s">
        <v>160</v>
      </c>
      <c r="AD62" s="1" t="s">
        <v>161</v>
      </c>
      <c r="AE62" s="1" t="s">
        <v>215</v>
      </c>
      <c r="AF62" s="1" t="s">
        <v>163</v>
      </c>
      <c r="AG62" s="1" t="s">
        <v>165</v>
      </c>
      <c r="AH62" s="1" t="s">
        <v>198</v>
      </c>
      <c r="AI62" s="1" t="s">
        <v>339</v>
      </c>
      <c r="AJ62" s="1" t="s">
        <v>172</v>
      </c>
      <c r="AK62" s="1" t="s">
        <v>326</v>
      </c>
      <c r="AL62" s="1" t="s">
        <v>172</v>
      </c>
      <c r="AM62" s="14"/>
      <c r="AN62" s="1" t="s">
        <v>609</v>
      </c>
      <c r="AO62" s="1" t="s">
        <v>270</v>
      </c>
      <c r="AP62" s="1" t="s">
        <v>171</v>
      </c>
      <c r="AQ62" s="1" t="s">
        <v>172</v>
      </c>
      <c r="AR62" s="1" t="s">
        <v>172</v>
      </c>
      <c r="AS62" s="1" t="s">
        <v>172</v>
      </c>
      <c r="AT62" s="1" t="s">
        <v>172</v>
      </c>
      <c r="AU62" s="1" t="s">
        <v>202</v>
      </c>
      <c r="AV62" s="1" t="s">
        <v>359</v>
      </c>
      <c r="AW62" s="1" t="s">
        <v>402</v>
      </c>
      <c r="AX62" s="1" t="s">
        <v>254</v>
      </c>
      <c r="AY62" s="1" t="s">
        <v>272</v>
      </c>
      <c r="AZ62" s="1" t="s">
        <v>206</v>
      </c>
      <c r="BA62" s="1" t="s">
        <v>172</v>
      </c>
      <c r="BB62" s="1" t="s">
        <v>167</v>
      </c>
      <c r="BC62" s="1" t="s">
        <v>172</v>
      </c>
      <c r="BD62" s="1" t="s">
        <v>172</v>
      </c>
      <c r="BE62" s="1" t="s">
        <v>172</v>
      </c>
      <c r="BF62" s="1" t="s">
        <v>172</v>
      </c>
      <c r="BG62" s="1" t="s">
        <v>172</v>
      </c>
      <c r="BH62" s="1" t="s">
        <v>172</v>
      </c>
      <c r="BI62" s="1" t="s">
        <v>172</v>
      </c>
      <c r="BJ62" s="1" t="s">
        <v>180</v>
      </c>
      <c r="BK62" s="1" t="s">
        <v>181</v>
      </c>
      <c r="BL62" s="1" t="s">
        <v>610</v>
      </c>
      <c r="BM62" s="1" t="s">
        <v>282</v>
      </c>
      <c r="BN62" s="1" t="s">
        <v>172</v>
      </c>
      <c r="BO62" s="1" t="s">
        <v>172</v>
      </c>
      <c r="BP62" s="1" t="s">
        <v>172</v>
      </c>
      <c r="BQ62" s="1" t="s">
        <v>611</v>
      </c>
      <c r="BR62" s="1" t="s">
        <v>612</v>
      </c>
      <c r="BS62" s="1" t="s">
        <v>613</v>
      </c>
      <c r="BT62" s="14"/>
    </row>
    <row r="63" spans="1:72" x14ac:dyDescent="0.2">
      <c r="A63" s="29">
        <v>44172.433853020833</v>
      </c>
      <c r="B63" s="1" t="s">
        <v>148</v>
      </c>
      <c r="C63" s="15">
        <v>32944</v>
      </c>
      <c r="D63" s="12">
        <v>44182</v>
      </c>
      <c r="E63" s="13">
        <f t="shared" si="0"/>
        <v>30</v>
      </c>
      <c r="F63" s="1" t="s">
        <v>335</v>
      </c>
      <c r="G63" s="1" t="s">
        <v>519</v>
      </c>
      <c r="H63" s="1" t="s">
        <v>21</v>
      </c>
      <c r="I63" s="1" t="s">
        <v>50</v>
      </c>
      <c r="J63" s="1" t="s">
        <v>16</v>
      </c>
      <c r="K63" s="1" t="s">
        <v>16</v>
      </c>
      <c r="L63" s="1" t="s">
        <v>10</v>
      </c>
      <c r="M63" s="1" t="s">
        <v>11</v>
      </c>
      <c r="N63" s="1" t="s">
        <v>25</v>
      </c>
      <c r="O63" s="1" t="s">
        <v>29</v>
      </c>
      <c r="P63" s="1" t="s">
        <v>309</v>
      </c>
      <c r="Q63" s="1" t="s">
        <v>347</v>
      </c>
      <c r="R63" s="1" t="s">
        <v>323</v>
      </c>
      <c r="S63" s="1" t="s">
        <v>243</v>
      </c>
      <c r="T63" s="1" t="s">
        <v>310</v>
      </c>
      <c r="U63" s="1" t="s">
        <v>21</v>
      </c>
      <c r="V63" s="1" t="s">
        <v>311</v>
      </c>
      <c r="W63" s="1" t="s">
        <v>312</v>
      </c>
      <c r="X63" s="1" t="s">
        <v>312</v>
      </c>
      <c r="Y63" s="1" t="s">
        <v>324</v>
      </c>
      <c r="Z63" s="1">
        <v>2019</v>
      </c>
      <c r="AA63" s="1" t="s">
        <v>408</v>
      </c>
      <c r="AB63" s="1">
        <v>2021</v>
      </c>
      <c r="AC63" s="1" t="s">
        <v>160</v>
      </c>
      <c r="AD63" s="1" t="s">
        <v>161</v>
      </c>
      <c r="AE63" s="1" t="s">
        <v>215</v>
      </c>
      <c r="AF63" s="1" t="s">
        <v>314</v>
      </c>
      <c r="AG63" s="1" t="s">
        <v>165</v>
      </c>
      <c r="AH63" s="1" t="s">
        <v>198</v>
      </c>
      <c r="AI63" s="1" t="s">
        <v>198</v>
      </c>
      <c r="AJ63" s="1" t="s">
        <v>167</v>
      </c>
      <c r="AK63" s="1" t="s">
        <v>168</v>
      </c>
      <c r="AL63" s="1" t="s">
        <v>167</v>
      </c>
      <c r="AM63" s="1" t="s">
        <v>200</v>
      </c>
      <c r="AN63" s="1" t="s">
        <v>169</v>
      </c>
      <c r="AO63" s="1" t="s">
        <v>170</v>
      </c>
      <c r="AP63" s="1" t="s">
        <v>171</v>
      </c>
      <c r="AQ63" s="1" t="s">
        <v>172</v>
      </c>
      <c r="AR63" s="1" t="s">
        <v>172</v>
      </c>
      <c r="AS63" s="1" t="s">
        <v>172</v>
      </c>
      <c r="AT63" s="1" t="s">
        <v>172</v>
      </c>
      <c r="AU63" s="1" t="s">
        <v>292</v>
      </c>
      <c r="AV63" s="1" t="s">
        <v>508</v>
      </c>
      <c r="AW63" s="1" t="s">
        <v>402</v>
      </c>
      <c r="AX63" s="1" t="s">
        <v>254</v>
      </c>
      <c r="AY63" s="1" t="s">
        <v>205</v>
      </c>
      <c r="AZ63" s="1" t="s">
        <v>234</v>
      </c>
      <c r="BA63" s="1" t="s">
        <v>172</v>
      </c>
      <c r="BB63" s="1" t="s">
        <v>172</v>
      </c>
      <c r="BC63" s="1" t="s">
        <v>172</v>
      </c>
      <c r="BD63" s="1" t="s">
        <v>172</v>
      </c>
      <c r="BE63" s="1" t="s">
        <v>172</v>
      </c>
      <c r="BF63" s="1" t="s">
        <v>172</v>
      </c>
      <c r="BG63" s="1" t="s">
        <v>172</v>
      </c>
      <c r="BH63" s="1" t="s">
        <v>172</v>
      </c>
      <c r="BI63" s="1" t="s">
        <v>172</v>
      </c>
      <c r="BJ63" s="1" t="s">
        <v>257</v>
      </c>
      <c r="BK63" s="1" t="s">
        <v>181</v>
      </c>
      <c r="BL63" s="1" t="s">
        <v>456</v>
      </c>
      <c r="BM63" s="1" t="s">
        <v>260</v>
      </c>
      <c r="BN63" s="1" t="s">
        <v>172</v>
      </c>
      <c r="BO63" s="1" t="s">
        <v>172</v>
      </c>
      <c r="BP63" s="1" t="s">
        <v>172</v>
      </c>
      <c r="BQ63" s="14"/>
      <c r="BR63" s="14"/>
      <c r="BS63" s="14"/>
      <c r="BT63" s="14"/>
    </row>
    <row r="64" spans="1:72" x14ac:dyDescent="0.2">
      <c r="A64" s="30">
        <v>44172.498261608795</v>
      </c>
      <c r="B64" s="13" t="s">
        <v>148</v>
      </c>
      <c r="C64" s="12">
        <v>34405</v>
      </c>
      <c r="D64" s="12">
        <v>44182</v>
      </c>
      <c r="E64" s="13">
        <f t="shared" si="0"/>
        <v>26</v>
      </c>
      <c r="F64" s="13" t="s">
        <v>602</v>
      </c>
      <c r="G64" s="13" t="s">
        <v>377</v>
      </c>
      <c r="H64" s="13" t="s">
        <v>38</v>
      </c>
      <c r="I64" s="16" t="s">
        <v>614</v>
      </c>
      <c r="J64" s="13" t="s">
        <v>16</v>
      </c>
      <c r="K64" s="13" t="s">
        <v>16</v>
      </c>
      <c r="L64" s="13" t="s">
        <v>10</v>
      </c>
      <c r="M64" s="13" t="s">
        <v>11</v>
      </c>
      <c r="N64" s="13" t="s">
        <v>25</v>
      </c>
      <c r="O64" s="13" t="s">
        <v>29</v>
      </c>
      <c r="P64" s="13" t="s">
        <v>615</v>
      </c>
      <c r="Q64" s="13" t="s">
        <v>616</v>
      </c>
      <c r="R64" s="13" t="s">
        <v>192</v>
      </c>
      <c r="S64" s="13" t="s">
        <v>193</v>
      </c>
      <c r="T64" s="13" t="s">
        <v>617</v>
      </c>
      <c r="U64" s="13" t="s">
        <v>618</v>
      </c>
      <c r="V64" s="13" t="s">
        <v>615</v>
      </c>
      <c r="W64" s="13" t="s">
        <v>157</v>
      </c>
      <c r="X64" s="13" t="s">
        <v>157</v>
      </c>
      <c r="Y64" s="13" t="s">
        <v>521</v>
      </c>
      <c r="Z64" s="13">
        <v>2019</v>
      </c>
      <c r="AA64" s="13" t="s">
        <v>247</v>
      </c>
      <c r="AB64" s="13">
        <v>2021</v>
      </c>
      <c r="AC64" s="13" t="s">
        <v>596</v>
      </c>
      <c r="AD64" s="13" t="s">
        <v>161</v>
      </c>
      <c r="AE64" s="13" t="s">
        <v>162</v>
      </c>
      <c r="AF64" s="13" t="s">
        <v>163</v>
      </c>
      <c r="AG64" s="13" t="s">
        <v>165</v>
      </c>
      <c r="AH64" s="13" t="s">
        <v>267</v>
      </c>
      <c r="AI64" s="13" t="s">
        <v>619</v>
      </c>
      <c r="AJ64" s="13" t="s">
        <v>167</v>
      </c>
      <c r="AK64" s="13" t="s">
        <v>168</v>
      </c>
      <c r="AL64" s="13" t="s">
        <v>167</v>
      </c>
      <c r="AM64" s="13" t="s">
        <v>290</v>
      </c>
      <c r="AN64" s="13" t="s">
        <v>169</v>
      </c>
      <c r="AO64" s="13" t="s">
        <v>201</v>
      </c>
      <c r="AP64" s="13" t="s">
        <v>171</v>
      </c>
      <c r="AQ64" s="13" t="s">
        <v>172</v>
      </c>
      <c r="AR64" s="13" t="s">
        <v>172</v>
      </c>
      <c r="AS64" s="13" t="s">
        <v>172</v>
      </c>
      <c r="AT64" s="13" t="s">
        <v>172</v>
      </c>
      <c r="AU64" s="13" t="s">
        <v>369</v>
      </c>
      <c r="AV64" s="13" t="s">
        <v>620</v>
      </c>
      <c r="AW64" s="13" t="s">
        <v>561</v>
      </c>
      <c r="AX64" s="13" t="s">
        <v>254</v>
      </c>
      <c r="AY64" s="13" t="s">
        <v>272</v>
      </c>
      <c r="AZ64" s="13" t="s">
        <v>206</v>
      </c>
      <c r="BA64" s="13" t="s">
        <v>167</v>
      </c>
      <c r="BB64" s="13" t="s">
        <v>172</v>
      </c>
      <c r="BC64" s="13" t="s">
        <v>172</v>
      </c>
      <c r="BD64" s="13" t="s">
        <v>172</v>
      </c>
      <c r="BE64" s="13" t="s">
        <v>172</v>
      </c>
      <c r="BF64" s="13" t="s">
        <v>172</v>
      </c>
      <c r="BG64" s="13" t="s">
        <v>172</v>
      </c>
      <c r="BH64" s="13" t="s">
        <v>172</v>
      </c>
      <c r="BI64" s="13" t="s">
        <v>172</v>
      </c>
      <c r="BJ64" s="13" t="s">
        <v>180</v>
      </c>
      <c r="BK64" s="13" t="s">
        <v>274</v>
      </c>
      <c r="BL64" s="13" t="s">
        <v>221</v>
      </c>
      <c r="BM64" s="13" t="s">
        <v>493</v>
      </c>
      <c r="BN64" s="13" t="s">
        <v>172</v>
      </c>
      <c r="BO64" s="13" t="s">
        <v>167</v>
      </c>
      <c r="BP64" s="13" t="s">
        <v>167</v>
      </c>
      <c r="BQ64" s="13" t="s">
        <v>387</v>
      </c>
      <c r="BR64" s="13" t="s">
        <v>387</v>
      </c>
      <c r="BS64" s="13" t="s">
        <v>621</v>
      </c>
      <c r="BT64" s="14"/>
    </row>
    <row r="65" spans="1:72" x14ac:dyDescent="0.2">
      <c r="A65" s="29">
        <v>44172.502007893519</v>
      </c>
      <c r="B65" s="1" t="s">
        <v>148</v>
      </c>
      <c r="C65" s="15">
        <v>34754</v>
      </c>
      <c r="D65" s="12">
        <v>44182</v>
      </c>
      <c r="E65" s="13">
        <f t="shared" si="0"/>
        <v>25</v>
      </c>
      <c r="F65" s="1" t="s">
        <v>602</v>
      </c>
      <c r="G65" s="1" t="s">
        <v>454</v>
      </c>
      <c r="H65" s="1" t="s">
        <v>21</v>
      </c>
      <c r="I65" s="1" t="s">
        <v>38</v>
      </c>
      <c r="J65" s="1" t="s">
        <v>16</v>
      </c>
      <c r="K65" s="1" t="s">
        <v>16</v>
      </c>
      <c r="L65" s="1" t="s">
        <v>10</v>
      </c>
      <c r="M65" s="1" t="s">
        <v>11</v>
      </c>
      <c r="N65" s="1" t="s">
        <v>18</v>
      </c>
      <c r="O65" s="1" t="s">
        <v>19</v>
      </c>
      <c r="P65" s="13" t="s">
        <v>622</v>
      </c>
      <c r="Q65" s="1" t="s">
        <v>152</v>
      </c>
      <c r="R65" s="1" t="s">
        <v>192</v>
      </c>
      <c r="S65" s="1" t="s">
        <v>243</v>
      </c>
      <c r="T65" s="1" t="s">
        <v>310</v>
      </c>
      <c r="U65" s="1" t="s">
        <v>21</v>
      </c>
      <c r="V65" s="1" t="s">
        <v>311</v>
      </c>
      <c r="W65" s="1" t="s">
        <v>312</v>
      </c>
      <c r="X65" s="1" t="s">
        <v>179</v>
      </c>
      <c r="Y65" s="1" t="s">
        <v>408</v>
      </c>
      <c r="Z65" s="1">
        <v>2018</v>
      </c>
      <c r="AA65" s="1" t="s">
        <v>366</v>
      </c>
      <c r="AB65" s="1">
        <v>2021</v>
      </c>
      <c r="AC65" s="1" t="s">
        <v>160</v>
      </c>
      <c r="AD65" s="1" t="s">
        <v>161</v>
      </c>
      <c r="AE65" s="1" t="s">
        <v>162</v>
      </c>
      <c r="AF65" s="1" t="s">
        <v>163</v>
      </c>
      <c r="AG65" s="1" t="s">
        <v>164</v>
      </c>
      <c r="AH65" s="1" t="s">
        <v>198</v>
      </c>
      <c r="AI65" s="1" t="s">
        <v>339</v>
      </c>
      <c r="AJ65" s="1" t="s">
        <v>167</v>
      </c>
      <c r="AK65" s="1" t="s">
        <v>168</v>
      </c>
      <c r="AL65" s="1" t="s">
        <v>167</v>
      </c>
      <c r="AM65" s="14"/>
      <c r="AN65" s="1" t="s">
        <v>623</v>
      </c>
      <c r="AO65" s="1" t="s">
        <v>230</v>
      </c>
      <c r="AP65" s="1" t="s">
        <v>171</v>
      </c>
      <c r="AQ65" s="1" t="s">
        <v>172</v>
      </c>
      <c r="AR65" s="1" t="s">
        <v>172</v>
      </c>
      <c r="AS65" s="1" t="s">
        <v>172</v>
      </c>
      <c r="AT65" s="1" t="s">
        <v>172</v>
      </c>
      <c r="AU65" s="1" t="s">
        <v>202</v>
      </c>
      <c r="AV65" s="1" t="s">
        <v>232</v>
      </c>
      <c r="AW65" s="1" t="s">
        <v>253</v>
      </c>
      <c r="AX65" s="1" t="s">
        <v>218</v>
      </c>
      <c r="AY65" s="1" t="s">
        <v>219</v>
      </c>
      <c r="AZ65" s="1" t="s">
        <v>178</v>
      </c>
      <c r="BA65" s="1" t="s">
        <v>167</v>
      </c>
      <c r="BB65" s="1" t="s">
        <v>167</v>
      </c>
      <c r="BC65" s="1" t="s">
        <v>172</v>
      </c>
      <c r="BD65" s="1" t="s">
        <v>167</v>
      </c>
      <c r="BE65" s="1" t="s">
        <v>167</v>
      </c>
      <c r="BF65" s="1" t="s">
        <v>172</v>
      </c>
      <c r="BG65" s="1" t="s">
        <v>172</v>
      </c>
      <c r="BH65" s="1" t="s">
        <v>172</v>
      </c>
      <c r="BI65" s="1" t="s">
        <v>172</v>
      </c>
      <c r="BJ65" s="1" t="s">
        <v>624</v>
      </c>
      <c r="BK65" s="1" t="s">
        <v>258</v>
      </c>
      <c r="BL65" s="1" t="s">
        <v>236</v>
      </c>
      <c r="BM65" s="1" t="s">
        <v>351</v>
      </c>
      <c r="BN65" s="1" t="s">
        <v>172</v>
      </c>
      <c r="BO65" s="1" t="s">
        <v>167</v>
      </c>
      <c r="BP65" s="1" t="s">
        <v>172</v>
      </c>
      <c r="BQ65" s="1" t="s">
        <v>625</v>
      </c>
      <c r="BR65" s="1" t="s">
        <v>626</v>
      </c>
      <c r="BS65" s="1" t="s">
        <v>627</v>
      </c>
      <c r="BT65" s="14"/>
    </row>
    <row r="66" spans="1:72" x14ac:dyDescent="0.2">
      <c r="A66" s="29">
        <v>44172.51264108796</v>
      </c>
      <c r="B66" s="1" t="s">
        <v>148</v>
      </c>
      <c r="C66" s="15">
        <v>35309</v>
      </c>
      <c r="D66" s="12">
        <v>44182</v>
      </c>
      <c r="E66" s="13">
        <f t="shared" si="0"/>
        <v>24</v>
      </c>
      <c r="F66" s="1" t="s">
        <v>335</v>
      </c>
      <c r="G66" s="1" t="s">
        <v>188</v>
      </c>
      <c r="H66" s="1" t="str">
        <f t="shared" ref="H66" si="2">U66</f>
        <v>Cimahi</v>
      </c>
      <c r="I66" s="1" t="s">
        <v>55</v>
      </c>
      <c r="J66" s="1" t="s">
        <v>16</v>
      </c>
      <c r="K66" s="1" t="s">
        <v>16</v>
      </c>
      <c r="L66" s="1" t="s">
        <v>10</v>
      </c>
      <c r="M66" s="1" t="s">
        <v>35</v>
      </c>
      <c r="N66" s="1" t="s">
        <v>32</v>
      </c>
      <c r="O66" s="1" t="s">
        <v>29</v>
      </c>
      <c r="P66" s="1" t="s">
        <v>309</v>
      </c>
      <c r="Q66" s="1" t="s">
        <v>628</v>
      </c>
      <c r="R66" s="1" t="s">
        <v>323</v>
      </c>
      <c r="S66" s="1" t="s">
        <v>243</v>
      </c>
      <c r="T66" s="1" t="s">
        <v>310</v>
      </c>
      <c r="U66" s="1" t="s">
        <v>37</v>
      </c>
      <c r="V66" s="1" t="s">
        <v>311</v>
      </c>
      <c r="W66" s="1" t="s">
        <v>179</v>
      </c>
      <c r="X66" s="1" t="s">
        <v>179</v>
      </c>
      <c r="Y66" s="1" t="s">
        <v>197</v>
      </c>
      <c r="Z66" s="1">
        <v>2019</v>
      </c>
      <c r="AA66" s="1" t="s">
        <v>423</v>
      </c>
      <c r="AB66" s="1">
        <v>2021</v>
      </c>
      <c r="AC66" s="1" t="s">
        <v>160</v>
      </c>
      <c r="AD66" s="1" t="s">
        <v>446</v>
      </c>
      <c r="AE66" s="1" t="s">
        <v>228</v>
      </c>
      <c r="AF66" s="1" t="s">
        <v>163</v>
      </c>
      <c r="AG66" s="1" t="s">
        <v>165</v>
      </c>
      <c r="AH66" s="1" t="s">
        <v>198</v>
      </c>
      <c r="AI66" s="1" t="s">
        <v>301</v>
      </c>
      <c r="AJ66" s="1" t="s">
        <v>167</v>
      </c>
      <c r="AK66" s="1" t="s">
        <v>168</v>
      </c>
      <c r="AL66" s="1" t="s">
        <v>167</v>
      </c>
      <c r="AM66" s="1" t="s">
        <v>200</v>
      </c>
      <c r="AN66" s="1" t="s">
        <v>169</v>
      </c>
      <c r="AO66" s="1" t="s">
        <v>522</v>
      </c>
      <c r="AP66" s="1" t="s">
        <v>171</v>
      </c>
      <c r="AQ66" s="1" t="s">
        <v>172</v>
      </c>
      <c r="AR66" s="1" t="s">
        <v>172</v>
      </c>
      <c r="AS66" s="1" t="s">
        <v>172</v>
      </c>
      <c r="AT66" s="1" t="s">
        <v>172</v>
      </c>
      <c r="AU66" s="1" t="s">
        <v>202</v>
      </c>
      <c r="AV66" s="1" t="s">
        <v>252</v>
      </c>
      <c r="AW66" s="1" t="s">
        <v>294</v>
      </c>
      <c r="AX66" s="1" t="s">
        <v>395</v>
      </c>
      <c r="AY66" s="1" t="s">
        <v>272</v>
      </c>
      <c r="AZ66" s="1" t="s">
        <v>206</v>
      </c>
      <c r="BA66" s="1" t="s">
        <v>179</v>
      </c>
      <c r="BB66" s="1" t="s">
        <v>179</v>
      </c>
      <c r="BC66" s="1" t="s">
        <v>172</v>
      </c>
      <c r="BD66" s="1" t="s">
        <v>172</v>
      </c>
      <c r="BE66" s="1" t="s">
        <v>179</v>
      </c>
      <c r="BF66" s="1" t="s">
        <v>172</v>
      </c>
      <c r="BG66" s="1" t="s">
        <v>172</v>
      </c>
      <c r="BH66" s="1" t="s">
        <v>179</v>
      </c>
      <c r="BI66" s="1" t="s">
        <v>179</v>
      </c>
      <c r="BJ66" s="1" t="s">
        <v>629</v>
      </c>
      <c r="BK66" s="1" t="s">
        <v>235</v>
      </c>
      <c r="BL66" s="1" t="s">
        <v>396</v>
      </c>
      <c r="BM66" s="1" t="s">
        <v>304</v>
      </c>
      <c r="BN66" s="1" t="s">
        <v>172</v>
      </c>
      <c r="BO66" s="1" t="s">
        <v>172</v>
      </c>
      <c r="BP66" s="1" t="s">
        <v>172</v>
      </c>
      <c r="BQ66" s="1" t="s">
        <v>630</v>
      </c>
      <c r="BR66" s="1" t="s">
        <v>631</v>
      </c>
      <c r="BS66" s="1" t="s">
        <v>632</v>
      </c>
      <c r="BT66" s="14"/>
    </row>
    <row r="67" spans="1:72" x14ac:dyDescent="0.2">
      <c r="A67" s="31">
        <v>44172.540535659718</v>
      </c>
      <c r="B67" s="17" t="s">
        <v>187</v>
      </c>
      <c r="C67" s="18">
        <v>37081</v>
      </c>
      <c r="D67" s="12">
        <v>44182</v>
      </c>
      <c r="E67" s="13">
        <f t="shared" si="0"/>
        <v>19</v>
      </c>
      <c r="F67" s="17" t="s">
        <v>335</v>
      </c>
      <c r="G67" s="17" t="s">
        <v>515</v>
      </c>
      <c r="H67" s="1" t="s">
        <v>15</v>
      </c>
      <c r="I67" s="17" t="s">
        <v>54</v>
      </c>
      <c r="J67" s="17" t="s">
        <v>16</v>
      </c>
      <c r="K67" s="17" t="s">
        <v>16</v>
      </c>
      <c r="L67" s="17" t="s">
        <v>10</v>
      </c>
      <c r="M67" s="17" t="s">
        <v>17</v>
      </c>
      <c r="N67" s="17" t="s">
        <v>18</v>
      </c>
      <c r="O67" s="17" t="s">
        <v>19</v>
      </c>
      <c r="P67" s="1" t="s">
        <v>633</v>
      </c>
      <c r="Q67" s="17" t="s">
        <v>634</v>
      </c>
      <c r="R67" s="17" t="s">
        <v>153</v>
      </c>
      <c r="S67" s="17" t="s">
        <v>243</v>
      </c>
      <c r="T67" s="1" t="s">
        <v>635</v>
      </c>
      <c r="U67" s="17" t="s">
        <v>15</v>
      </c>
      <c r="V67" s="19" t="s">
        <v>246</v>
      </c>
      <c r="W67" s="17" t="s">
        <v>312</v>
      </c>
      <c r="X67" s="17" t="s">
        <v>357</v>
      </c>
      <c r="Y67" s="17" t="s">
        <v>158</v>
      </c>
      <c r="Z67" s="17">
        <v>2016</v>
      </c>
      <c r="AA67" s="17" t="s">
        <v>159</v>
      </c>
      <c r="AB67" s="17">
        <v>2021</v>
      </c>
      <c r="AC67" s="17" t="s">
        <v>160</v>
      </c>
      <c r="AD67" s="17" t="s">
        <v>161</v>
      </c>
      <c r="AE67" s="17" t="s">
        <v>162</v>
      </c>
      <c r="AF67" s="17" t="s">
        <v>163</v>
      </c>
      <c r="AG67" s="17" t="s">
        <v>165</v>
      </c>
      <c r="AH67" s="17" t="s">
        <v>165</v>
      </c>
      <c r="AI67" s="17" t="s">
        <v>268</v>
      </c>
      <c r="AJ67" s="17" t="s">
        <v>167</v>
      </c>
      <c r="AK67" s="17" t="s">
        <v>168</v>
      </c>
      <c r="AL67" s="17" t="s">
        <v>172</v>
      </c>
      <c r="AM67" s="17" t="s">
        <v>269</v>
      </c>
      <c r="AN67" s="17" t="s">
        <v>169</v>
      </c>
      <c r="AO67" s="17" t="s">
        <v>636</v>
      </c>
      <c r="AP67" s="17" t="s">
        <v>171</v>
      </c>
      <c r="AQ67" s="17" t="s">
        <v>172</v>
      </c>
      <c r="AR67" s="17" t="s">
        <v>172</v>
      </c>
      <c r="AS67" s="17" t="s">
        <v>172</v>
      </c>
      <c r="AT67" s="17" t="s">
        <v>172</v>
      </c>
      <c r="AU67" s="17" t="s">
        <v>393</v>
      </c>
      <c r="AV67" s="17" t="s">
        <v>359</v>
      </c>
      <c r="AW67" s="17" t="s">
        <v>637</v>
      </c>
      <c r="AX67" s="17" t="s">
        <v>204</v>
      </c>
      <c r="AY67" s="17" t="s">
        <v>205</v>
      </c>
      <c r="AZ67" s="17" t="s">
        <v>234</v>
      </c>
      <c r="BA67" s="17" t="s">
        <v>172</v>
      </c>
      <c r="BB67" s="17" t="s">
        <v>172</v>
      </c>
      <c r="BC67" s="17" t="s">
        <v>172</v>
      </c>
      <c r="BD67" s="17" t="s">
        <v>172</v>
      </c>
      <c r="BE67" s="17" t="s">
        <v>172</v>
      </c>
      <c r="BF67" s="17" t="s">
        <v>172</v>
      </c>
      <c r="BG67" s="17" t="s">
        <v>172</v>
      </c>
      <c r="BH67" s="17" t="s">
        <v>172</v>
      </c>
      <c r="BI67" s="17" t="s">
        <v>172</v>
      </c>
      <c r="BJ67" s="17" t="s">
        <v>220</v>
      </c>
      <c r="BK67" s="17" t="s">
        <v>419</v>
      </c>
      <c r="BL67" s="17" t="s">
        <v>638</v>
      </c>
      <c r="BM67" s="17" t="s">
        <v>318</v>
      </c>
      <c r="BN67" s="17" t="s">
        <v>172</v>
      </c>
      <c r="BO67" s="17" t="s">
        <v>167</v>
      </c>
      <c r="BP67" s="17" t="s">
        <v>167</v>
      </c>
      <c r="BQ67" s="20"/>
      <c r="BR67" s="20"/>
      <c r="BS67" s="20"/>
      <c r="BT67" s="20"/>
    </row>
    <row r="68" spans="1:72" x14ac:dyDescent="0.2">
      <c r="A68" s="29">
        <v>44172.540535729167</v>
      </c>
      <c r="B68" s="1" t="s">
        <v>187</v>
      </c>
      <c r="C68" s="15">
        <v>34423</v>
      </c>
      <c r="D68" s="12">
        <v>44182</v>
      </c>
      <c r="E68" s="13">
        <f t="shared" si="0"/>
        <v>26</v>
      </c>
      <c r="F68" s="1" t="s">
        <v>149</v>
      </c>
      <c r="G68" s="1" t="s">
        <v>639</v>
      </c>
      <c r="H68" s="1" t="s">
        <v>15</v>
      </c>
      <c r="I68" s="1" t="s">
        <v>66</v>
      </c>
      <c r="J68" s="1" t="s">
        <v>23</v>
      </c>
      <c r="K68" s="1" t="s">
        <v>23</v>
      </c>
      <c r="L68" s="1" t="s">
        <v>48</v>
      </c>
      <c r="M68" s="1" t="s">
        <v>11</v>
      </c>
      <c r="N68" s="1" t="s">
        <v>18</v>
      </c>
      <c r="O68" s="1" t="s">
        <v>19</v>
      </c>
      <c r="P68" s="1" t="s">
        <v>640</v>
      </c>
      <c r="Q68" s="1" t="s">
        <v>152</v>
      </c>
      <c r="R68" s="1" t="s">
        <v>153</v>
      </c>
      <c r="S68" s="1" t="s">
        <v>243</v>
      </c>
      <c r="T68" s="1" t="s">
        <v>635</v>
      </c>
      <c r="U68" s="1" t="s">
        <v>15</v>
      </c>
      <c r="V68" s="19" t="s">
        <v>246</v>
      </c>
      <c r="W68" s="1" t="s">
        <v>312</v>
      </c>
      <c r="X68" s="1" t="s">
        <v>357</v>
      </c>
      <c r="Y68" s="1" t="s">
        <v>158</v>
      </c>
      <c r="Z68" s="1">
        <v>2016</v>
      </c>
      <c r="AA68" s="1" t="s">
        <v>159</v>
      </c>
      <c r="AB68" s="1">
        <v>2021</v>
      </c>
      <c r="AC68" s="1" t="s">
        <v>288</v>
      </c>
      <c r="AD68" s="1" t="s">
        <v>161</v>
      </c>
      <c r="AE68" s="1" t="s">
        <v>162</v>
      </c>
      <c r="AF68" s="1" t="s">
        <v>163</v>
      </c>
      <c r="AG68" s="1" t="s">
        <v>165</v>
      </c>
      <c r="AH68" s="1" t="s">
        <v>165</v>
      </c>
      <c r="AI68" s="1" t="s">
        <v>473</v>
      </c>
      <c r="AJ68" s="1" t="s">
        <v>167</v>
      </c>
      <c r="AK68" s="1" t="s">
        <v>168</v>
      </c>
      <c r="AL68" s="1" t="s">
        <v>172</v>
      </c>
      <c r="AM68" s="1" t="s">
        <v>269</v>
      </c>
      <c r="AN68" s="1" t="s">
        <v>169</v>
      </c>
      <c r="AO68" s="1" t="s">
        <v>641</v>
      </c>
      <c r="AP68" s="1" t="s">
        <v>171</v>
      </c>
      <c r="AQ68" s="1" t="s">
        <v>172</v>
      </c>
      <c r="AR68" s="1" t="s">
        <v>172</v>
      </c>
      <c r="AS68" s="1" t="s">
        <v>172</v>
      </c>
      <c r="AT68" s="1" t="s">
        <v>172</v>
      </c>
      <c r="AU68" s="1" t="s">
        <v>393</v>
      </c>
      <c r="AV68" s="1" t="s">
        <v>359</v>
      </c>
      <c r="AW68" s="1" t="s">
        <v>637</v>
      </c>
      <c r="AX68" s="1" t="s">
        <v>204</v>
      </c>
      <c r="AY68" s="1" t="s">
        <v>205</v>
      </c>
      <c r="AZ68" s="1" t="s">
        <v>234</v>
      </c>
      <c r="BA68" s="1" t="s">
        <v>172</v>
      </c>
      <c r="BB68" s="1" t="s">
        <v>172</v>
      </c>
      <c r="BC68" s="1" t="s">
        <v>172</v>
      </c>
      <c r="BD68" s="1" t="s">
        <v>172</v>
      </c>
      <c r="BE68" s="1" t="s">
        <v>172</v>
      </c>
      <c r="BF68" s="1" t="s">
        <v>172</v>
      </c>
      <c r="BG68" s="1" t="s">
        <v>172</v>
      </c>
      <c r="BH68" s="1" t="s">
        <v>172</v>
      </c>
      <c r="BI68" s="1" t="s">
        <v>172</v>
      </c>
      <c r="BJ68" s="1" t="s">
        <v>220</v>
      </c>
      <c r="BK68" s="1" t="s">
        <v>258</v>
      </c>
      <c r="BL68" s="1" t="s">
        <v>642</v>
      </c>
      <c r="BM68" s="1" t="s">
        <v>318</v>
      </c>
      <c r="BN68" s="1" t="s">
        <v>172</v>
      </c>
      <c r="BO68" s="1" t="s">
        <v>167</v>
      </c>
      <c r="BP68" s="1" t="s">
        <v>172</v>
      </c>
      <c r="BQ68" s="14"/>
      <c r="BR68" s="14"/>
      <c r="BS68" s="14"/>
      <c r="BT68" s="14"/>
    </row>
    <row r="69" spans="1:72" x14ac:dyDescent="0.2">
      <c r="A69" s="29">
        <v>44172.550903356481</v>
      </c>
      <c r="B69" s="1" t="s">
        <v>148</v>
      </c>
      <c r="C69" s="15">
        <v>32887</v>
      </c>
      <c r="D69" s="12">
        <v>44182</v>
      </c>
      <c r="E69" s="13">
        <f t="shared" si="0"/>
        <v>30</v>
      </c>
      <c r="F69" s="1" t="s">
        <v>355</v>
      </c>
      <c r="G69" s="1" t="s">
        <v>643</v>
      </c>
      <c r="H69" s="1" t="s">
        <v>15</v>
      </c>
      <c r="I69" s="16" t="s">
        <v>614</v>
      </c>
      <c r="J69" s="1" t="s">
        <v>23</v>
      </c>
      <c r="K69" s="1" t="s">
        <v>23</v>
      </c>
      <c r="L69" s="1" t="s">
        <v>48</v>
      </c>
      <c r="M69" s="1" t="s">
        <v>24</v>
      </c>
      <c r="N69" s="1" t="s">
        <v>12</v>
      </c>
      <c r="O69" s="1" t="s">
        <v>39</v>
      </c>
      <c r="P69" s="1" t="s">
        <v>633</v>
      </c>
      <c r="Q69" s="1" t="s">
        <v>644</v>
      </c>
      <c r="R69" s="1" t="s">
        <v>192</v>
      </c>
      <c r="S69" s="1" t="s">
        <v>243</v>
      </c>
      <c r="T69" s="1" t="s">
        <v>635</v>
      </c>
      <c r="U69" s="1" t="s">
        <v>15</v>
      </c>
      <c r="V69" s="19" t="s">
        <v>246</v>
      </c>
      <c r="W69" s="1" t="s">
        <v>357</v>
      </c>
      <c r="X69" s="1" t="s">
        <v>157</v>
      </c>
      <c r="Y69" s="1" t="s">
        <v>197</v>
      </c>
      <c r="Z69" s="1">
        <v>2017</v>
      </c>
      <c r="AA69" s="1" t="s">
        <v>159</v>
      </c>
      <c r="AB69" s="1">
        <v>2021</v>
      </c>
      <c r="AC69" s="1" t="s">
        <v>160</v>
      </c>
      <c r="AD69" s="1" t="s">
        <v>161</v>
      </c>
      <c r="AE69" s="1" t="s">
        <v>215</v>
      </c>
      <c r="AF69" s="1" t="s">
        <v>266</v>
      </c>
      <c r="AG69" s="1" t="s">
        <v>267</v>
      </c>
      <c r="AH69" s="1" t="s">
        <v>165</v>
      </c>
      <c r="AI69" s="1" t="s">
        <v>268</v>
      </c>
      <c r="AJ69" s="1" t="s">
        <v>172</v>
      </c>
      <c r="AK69" s="1" t="s">
        <v>326</v>
      </c>
      <c r="AL69" s="1" t="s">
        <v>172</v>
      </c>
      <c r="AM69" s="1" t="s">
        <v>290</v>
      </c>
      <c r="AN69" s="1" t="s">
        <v>229</v>
      </c>
      <c r="AO69" s="1" t="s">
        <v>645</v>
      </c>
      <c r="AP69" s="1" t="s">
        <v>171</v>
      </c>
      <c r="AQ69" s="1" t="s">
        <v>172</v>
      </c>
      <c r="AR69" s="1" t="s">
        <v>172</v>
      </c>
      <c r="AS69" s="1" t="s">
        <v>172</v>
      </c>
      <c r="AT69" s="1" t="s">
        <v>172</v>
      </c>
      <c r="AU69" s="1" t="s">
        <v>393</v>
      </c>
      <c r="AV69" s="1" t="s">
        <v>342</v>
      </c>
      <c r="AW69" s="1" t="s">
        <v>646</v>
      </c>
      <c r="AX69" s="1" t="s">
        <v>204</v>
      </c>
      <c r="AY69" s="1" t="s">
        <v>591</v>
      </c>
      <c r="AZ69" s="1" t="s">
        <v>256</v>
      </c>
      <c r="BA69" s="1" t="s">
        <v>172</v>
      </c>
      <c r="BB69" s="1" t="s">
        <v>172</v>
      </c>
      <c r="BC69" s="1" t="s">
        <v>172</v>
      </c>
      <c r="BD69" s="1" t="s">
        <v>172</v>
      </c>
      <c r="BE69" s="1" t="s">
        <v>172</v>
      </c>
      <c r="BF69" s="1" t="s">
        <v>172</v>
      </c>
      <c r="BG69" s="1" t="s">
        <v>172</v>
      </c>
      <c r="BH69" s="1" t="s">
        <v>172</v>
      </c>
      <c r="BI69" s="1" t="s">
        <v>172</v>
      </c>
      <c r="BJ69" s="1" t="s">
        <v>455</v>
      </c>
      <c r="BK69" s="1" t="s">
        <v>181</v>
      </c>
      <c r="BL69" s="1" t="s">
        <v>303</v>
      </c>
      <c r="BM69" s="1" t="s">
        <v>318</v>
      </c>
      <c r="BN69" s="1" t="s">
        <v>172</v>
      </c>
      <c r="BO69" s="1" t="s">
        <v>172</v>
      </c>
      <c r="BP69" s="1" t="s">
        <v>172</v>
      </c>
      <c r="BQ69" s="1" t="s">
        <v>647</v>
      </c>
      <c r="BR69" s="1" t="s">
        <v>648</v>
      </c>
      <c r="BS69" s="1" t="s">
        <v>649</v>
      </c>
      <c r="BT69" s="14"/>
    </row>
    <row r="70" spans="1:72" x14ac:dyDescent="0.2">
      <c r="A70" s="29">
        <v>44172.554532314811</v>
      </c>
      <c r="B70" s="1" t="s">
        <v>148</v>
      </c>
      <c r="C70" s="15">
        <v>29755</v>
      </c>
      <c r="D70" s="12">
        <v>44182</v>
      </c>
      <c r="E70" s="13">
        <f t="shared" ref="E70:E133" si="3">ROUNDDOWN(((D70-C70)/365),0)</f>
        <v>39</v>
      </c>
      <c r="F70" s="1" t="s">
        <v>335</v>
      </c>
      <c r="G70" s="1" t="s">
        <v>472</v>
      </c>
      <c r="H70" s="1" t="s">
        <v>15</v>
      </c>
      <c r="I70" s="1" t="s">
        <v>15</v>
      </c>
      <c r="J70" s="1" t="s">
        <v>9</v>
      </c>
      <c r="K70" s="1" t="s">
        <v>9</v>
      </c>
      <c r="L70" s="1" t="s">
        <v>46</v>
      </c>
      <c r="M70" s="1" t="s">
        <v>35</v>
      </c>
      <c r="N70" s="1" t="s">
        <v>12</v>
      </c>
      <c r="O70" s="1" t="s">
        <v>13</v>
      </c>
      <c r="P70" s="1" t="s">
        <v>633</v>
      </c>
      <c r="Q70" s="1" t="s">
        <v>152</v>
      </c>
      <c r="R70" s="1" t="s">
        <v>153</v>
      </c>
      <c r="S70" s="1" t="s">
        <v>243</v>
      </c>
      <c r="T70" s="1" t="s">
        <v>635</v>
      </c>
      <c r="U70" s="1" t="s">
        <v>15</v>
      </c>
      <c r="V70" s="19" t="s">
        <v>246</v>
      </c>
      <c r="W70" s="1" t="s">
        <v>157</v>
      </c>
      <c r="X70" s="1" t="s">
        <v>157</v>
      </c>
      <c r="Y70" s="1" t="s">
        <v>265</v>
      </c>
      <c r="Z70" s="1">
        <v>2018</v>
      </c>
      <c r="AA70" s="1" t="s">
        <v>247</v>
      </c>
      <c r="AB70" s="1">
        <v>2024</v>
      </c>
      <c r="AC70" s="1" t="s">
        <v>160</v>
      </c>
      <c r="AD70" s="1" t="s">
        <v>161</v>
      </c>
      <c r="AE70" s="1" t="s">
        <v>162</v>
      </c>
      <c r="AF70" s="1" t="s">
        <v>163</v>
      </c>
      <c r="AG70" s="1" t="s">
        <v>165</v>
      </c>
      <c r="AH70" s="1" t="s">
        <v>198</v>
      </c>
      <c r="AI70" s="1" t="s">
        <v>301</v>
      </c>
      <c r="AJ70" s="1" t="s">
        <v>167</v>
      </c>
      <c r="AK70" s="1" t="s">
        <v>168</v>
      </c>
      <c r="AL70" s="1" t="s">
        <v>167</v>
      </c>
      <c r="AM70" s="1" t="s">
        <v>200</v>
      </c>
      <c r="AN70" s="1" t="s">
        <v>229</v>
      </c>
      <c r="AO70" s="1" t="s">
        <v>201</v>
      </c>
      <c r="AP70" s="1" t="s">
        <v>171</v>
      </c>
      <c r="AQ70" s="1" t="s">
        <v>172</v>
      </c>
      <c r="AR70" s="1" t="s">
        <v>172</v>
      </c>
      <c r="AS70" s="1" t="s">
        <v>172</v>
      </c>
      <c r="AT70" s="1" t="s">
        <v>172</v>
      </c>
      <c r="AU70" s="1" t="s">
        <v>292</v>
      </c>
      <c r="AV70" s="1" t="s">
        <v>342</v>
      </c>
      <c r="AW70" s="1" t="s">
        <v>429</v>
      </c>
      <c r="AX70" s="1" t="s">
        <v>176</v>
      </c>
      <c r="AY70" s="1" t="s">
        <v>205</v>
      </c>
      <c r="AZ70" s="1" t="s">
        <v>410</v>
      </c>
      <c r="BA70" s="1" t="s">
        <v>172</v>
      </c>
      <c r="BB70" s="1" t="s">
        <v>172</v>
      </c>
      <c r="BC70" s="1" t="s">
        <v>172</v>
      </c>
      <c r="BD70" s="1" t="s">
        <v>172</v>
      </c>
      <c r="BE70" s="1" t="s">
        <v>172</v>
      </c>
      <c r="BF70" s="1" t="s">
        <v>172</v>
      </c>
      <c r="BG70" s="1" t="s">
        <v>172</v>
      </c>
      <c r="BH70" s="1" t="s">
        <v>172</v>
      </c>
      <c r="BI70" s="1" t="s">
        <v>172</v>
      </c>
      <c r="BJ70" s="1" t="s">
        <v>624</v>
      </c>
      <c r="BK70" s="1" t="s">
        <v>274</v>
      </c>
      <c r="BL70" s="1" t="s">
        <v>650</v>
      </c>
      <c r="BM70" s="1" t="s">
        <v>331</v>
      </c>
      <c r="BN70" s="1" t="s">
        <v>172</v>
      </c>
      <c r="BO70" s="1" t="s">
        <v>172</v>
      </c>
      <c r="BP70" s="1" t="s">
        <v>172</v>
      </c>
      <c r="BQ70" s="1" t="s">
        <v>651</v>
      </c>
      <c r="BR70" s="1" t="s">
        <v>652</v>
      </c>
      <c r="BS70" s="1" t="s">
        <v>653</v>
      </c>
      <c r="BT70" s="14"/>
    </row>
    <row r="71" spans="1:72" x14ac:dyDescent="0.2">
      <c r="A71" s="29">
        <v>44172.559703333332</v>
      </c>
      <c r="B71" s="1" t="s">
        <v>148</v>
      </c>
      <c r="C71" s="15">
        <v>31289</v>
      </c>
      <c r="D71" s="12">
        <v>44182</v>
      </c>
      <c r="E71" s="13">
        <f t="shared" si="3"/>
        <v>35</v>
      </c>
      <c r="F71" s="1" t="s">
        <v>335</v>
      </c>
      <c r="G71" s="1" t="s">
        <v>188</v>
      </c>
      <c r="H71" s="1" t="s">
        <v>15</v>
      </c>
      <c r="I71" s="1" t="s">
        <v>15</v>
      </c>
      <c r="J71" s="1" t="s">
        <v>16</v>
      </c>
      <c r="K71" s="1" t="s">
        <v>16</v>
      </c>
      <c r="L71" s="1" t="s">
        <v>10</v>
      </c>
      <c r="M71" s="1" t="s">
        <v>11</v>
      </c>
      <c r="N71" s="1" t="s">
        <v>12</v>
      </c>
      <c r="O71" s="1" t="s">
        <v>13</v>
      </c>
      <c r="P71" s="1" t="s">
        <v>633</v>
      </c>
      <c r="Q71" s="1" t="s">
        <v>191</v>
      </c>
      <c r="R71" s="1" t="s">
        <v>153</v>
      </c>
      <c r="S71" s="1" t="s">
        <v>243</v>
      </c>
      <c r="T71" s="1" t="s">
        <v>635</v>
      </c>
      <c r="U71" s="1" t="s">
        <v>15</v>
      </c>
      <c r="V71" s="19" t="s">
        <v>246</v>
      </c>
      <c r="W71" s="1" t="s">
        <v>312</v>
      </c>
      <c r="X71" s="1" t="s">
        <v>357</v>
      </c>
      <c r="Y71" s="1" t="s">
        <v>159</v>
      </c>
      <c r="Z71" s="1">
        <v>2016</v>
      </c>
      <c r="AA71" s="1" t="s">
        <v>159</v>
      </c>
      <c r="AB71" s="1">
        <v>2021</v>
      </c>
      <c r="AC71" s="1" t="s">
        <v>160</v>
      </c>
      <c r="AD71" s="1" t="s">
        <v>161</v>
      </c>
      <c r="AE71" s="1" t="s">
        <v>215</v>
      </c>
      <c r="AF71" s="1" t="s">
        <v>163</v>
      </c>
      <c r="AG71" s="1" t="s">
        <v>165</v>
      </c>
      <c r="AH71" s="1" t="s">
        <v>165</v>
      </c>
      <c r="AI71" s="1" t="s">
        <v>268</v>
      </c>
      <c r="AJ71" s="1" t="s">
        <v>167</v>
      </c>
      <c r="AK71" s="1" t="s">
        <v>168</v>
      </c>
      <c r="AL71" s="1" t="s">
        <v>172</v>
      </c>
      <c r="AM71" s="1" t="s">
        <v>269</v>
      </c>
      <c r="AN71" s="1" t="s">
        <v>229</v>
      </c>
      <c r="AO71" s="1" t="s">
        <v>378</v>
      </c>
      <c r="AP71" s="1" t="s">
        <v>165</v>
      </c>
      <c r="AQ71" s="1" t="s">
        <v>172</v>
      </c>
      <c r="AR71" s="1" t="s">
        <v>172</v>
      </c>
      <c r="AS71" s="1" t="s">
        <v>172</v>
      </c>
      <c r="AT71" s="1" t="s">
        <v>172</v>
      </c>
      <c r="AU71" s="1" t="s">
        <v>465</v>
      </c>
      <c r="AV71" s="1" t="s">
        <v>342</v>
      </c>
      <c r="AW71" s="1" t="s">
        <v>429</v>
      </c>
      <c r="AX71" s="1" t="s">
        <v>441</v>
      </c>
      <c r="AY71" s="1" t="s">
        <v>205</v>
      </c>
      <c r="AZ71" s="1" t="s">
        <v>256</v>
      </c>
      <c r="BA71" s="1" t="s">
        <v>172</v>
      </c>
      <c r="BB71" s="1" t="s">
        <v>172</v>
      </c>
      <c r="BC71" s="1" t="s">
        <v>172</v>
      </c>
      <c r="BD71" s="1" t="s">
        <v>172</v>
      </c>
      <c r="BE71" s="1" t="s">
        <v>172</v>
      </c>
      <c r="BF71" s="1" t="s">
        <v>172</v>
      </c>
      <c r="BG71" s="1" t="s">
        <v>172</v>
      </c>
      <c r="BH71" s="1" t="s">
        <v>172</v>
      </c>
      <c r="BI71" s="1" t="s">
        <v>172</v>
      </c>
      <c r="BJ71" s="1" t="s">
        <v>411</v>
      </c>
      <c r="BK71" s="1" t="s">
        <v>181</v>
      </c>
      <c r="BL71" s="1" t="s">
        <v>330</v>
      </c>
      <c r="BM71" s="1" t="s">
        <v>209</v>
      </c>
      <c r="BN71" s="1" t="s">
        <v>172</v>
      </c>
      <c r="BO71" s="1" t="s">
        <v>167</v>
      </c>
      <c r="BP71" s="1" t="s">
        <v>172</v>
      </c>
      <c r="BQ71" s="1" t="s">
        <v>654</v>
      </c>
      <c r="BR71" s="1" t="s">
        <v>655</v>
      </c>
      <c r="BS71" s="1" t="s">
        <v>656</v>
      </c>
      <c r="BT71" s="14"/>
    </row>
    <row r="72" spans="1:72" x14ac:dyDescent="0.2">
      <c r="A72" s="29">
        <v>44172.562142476847</v>
      </c>
      <c r="B72" s="1" t="s">
        <v>148</v>
      </c>
      <c r="C72" s="15">
        <v>35779</v>
      </c>
      <c r="D72" s="12">
        <v>44182</v>
      </c>
      <c r="E72" s="13">
        <f t="shared" si="3"/>
        <v>23</v>
      </c>
      <c r="F72" s="1" t="s">
        <v>355</v>
      </c>
      <c r="G72" s="1" t="s">
        <v>657</v>
      </c>
      <c r="H72" s="1" t="s">
        <v>15</v>
      </c>
      <c r="I72" s="1" t="s">
        <v>15</v>
      </c>
      <c r="J72" s="1" t="s">
        <v>16</v>
      </c>
      <c r="K72" s="1" t="s">
        <v>16</v>
      </c>
      <c r="L72" s="1" t="s">
        <v>10</v>
      </c>
      <c r="M72" s="1" t="s">
        <v>11</v>
      </c>
      <c r="N72" s="1" t="s">
        <v>12</v>
      </c>
      <c r="O72" s="1" t="s">
        <v>13</v>
      </c>
      <c r="P72" s="1" t="s">
        <v>633</v>
      </c>
      <c r="Q72" s="1" t="s">
        <v>658</v>
      </c>
      <c r="R72" s="1" t="s">
        <v>153</v>
      </c>
      <c r="S72" s="1" t="s">
        <v>243</v>
      </c>
      <c r="T72" s="1" t="s">
        <v>635</v>
      </c>
      <c r="U72" s="1" t="s">
        <v>15</v>
      </c>
      <c r="V72" s="19" t="s">
        <v>246</v>
      </c>
      <c r="W72" s="1" t="s">
        <v>312</v>
      </c>
      <c r="X72" s="1" t="s">
        <v>357</v>
      </c>
      <c r="Y72" s="1" t="s">
        <v>159</v>
      </c>
      <c r="Z72" s="1">
        <v>2016</v>
      </c>
      <c r="AA72" s="1" t="s">
        <v>159</v>
      </c>
      <c r="AB72" s="1">
        <v>2021</v>
      </c>
      <c r="AC72" s="1" t="s">
        <v>160</v>
      </c>
      <c r="AD72" s="1" t="s">
        <v>161</v>
      </c>
      <c r="AE72" s="1" t="s">
        <v>162</v>
      </c>
      <c r="AF72" s="1" t="s">
        <v>163</v>
      </c>
      <c r="AG72" s="1" t="s">
        <v>165</v>
      </c>
      <c r="AH72" s="1" t="s">
        <v>165</v>
      </c>
      <c r="AI72" s="1" t="s">
        <v>659</v>
      </c>
      <c r="AJ72" s="1" t="s">
        <v>167</v>
      </c>
      <c r="AK72" s="1" t="s">
        <v>168</v>
      </c>
      <c r="AL72" s="1" t="s">
        <v>172</v>
      </c>
      <c r="AM72" s="1" t="s">
        <v>290</v>
      </c>
      <c r="AN72" s="1" t="s">
        <v>660</v>
      </c>
      <c r="AO72" s="1" t="s">
        <v>201</v>
      </c>
      <c r="AP72" s="1" t="s">
        <v>165</v>
      </c>
      <c r="AQ72" s="1" t="s">
        <v>172</v>
      </c>
      <c r="AR72" s="1" t="s">
        <v>172</v>
      </c>
      <c r="AS72" s="1" t="s">
        <v>172</v>
      </c>
      <c r="AT72" s="1" t="s">
        <v>172</v>
      </c>
      <c r="AU72" s="1" t="s">
        <v>661</v>
      </c>
      <c r="AV72" s="1" t="s">
        <v>662</v>
      </c>
      <c r="AW72" s="1" t="s">
        <v>360</v>
      </c>
      <c r="AX72" s="1" t="s">
        <v>204</v>
      </c>
      <c r="AY72" s="1" t="s">
        <v>177</v>
      </c>
      <c r="AZ72" s="1" t="s">
        <v>206</v>
      </c>
      <c r="BA72" s="1" t="s">
        <v>172</v>
      </c>
      <c r="BB72" s="1" t="s">
        <v>167</v>
      </c>
      <c r="BC72" s="1" t="s">
        <v>172</v>
      </c>
      <c r="BD72" s="1" t="s">
        <v>172</v>
      </c>
      <c r="BE72" s="1" t="s">
        <v>172</v>
      </c>
      <c r="BF72" s="1" t="s">
        <v>179</v>
      </c>
      <c r="BG72" s="1" t="s">
        <v>172</v>
      </c>
      <c r="BH72" s="1" t="s">
        <v>167</v>
      </c>
      <c r="BI72" s="1" t="s">
        <v>179</v>
      </c>
      <c r="BJ72" s="1" t="s">
        <v>180</v>
      </c>
      <c r="BK72" s="1" t="s">
        <v>258</v>
      </c>
      <c r="BL72" s="1" t="s">
        <v>236</v>
      </c>
      <c r="BM72" s="1" t="s">
        <v>331</v>
      </c>
      <c r="BN72" s="1" t="s">
        <v>172</v>
      </c>
      <c r="BO72" s="1" t="s">
        <v>167</v>
      </c>
      <c r="BP72" s="1" t="s">
        <v>172</v>
      </c>
      <c r="BQ72" s="1" t="s">
        <v>663</v>
      </c>
      <c r="BR72" s="1" t="s">
        <v>664</v>
      </c>
      <c r="BS72" s="1" t="s">
        <v>665</v>
      </c>
      <c r="BT72" s="14"/>
    </row>
    <row r="73" spans="1:72" x14ac:dyDescent="0.2">
      <c r="A73" s="29">
        <v>44172.564307743058</v>
      </c>
      <c r="B73" s="1" t="s">
        <v>148</v>
      </c>
      <c r="C73" s="15">
        <v>27652</v>
      </c>
      <c r="D73" s="12">
        <v>44182</v>
      </c>
      <c r="E73" s="13">
        <f t="shared" si="3"/>
        <v>45</v>
      </c>
      <c r="F73" s="1" t="s">
        <v>335</v>
      </c>
      <c r="G73" s="1" t="s">
        <v>666</v>
      </c>
      <c r="H73" s="1" t="s">
        <v>15</v>
      </c>
      <c r="I73" s="1" t="s">
        <v>21</v>
      </c>
      <c r="J73" s="1" t="s">
        <v>34</v>
      </c>
      <c r="K73" s="1" t="s">
        <v>34</v>
      </c>
      <c r="L73" s="1" t="s">
        <v>46</v>
      </c>
      <c r="M73" s="1" t="s">
        <v>35</v>
      </c>
      <c r="N73" s="1" t="s">
        <v>12</v>
      </c>
      <c r="O73" s="1" t="s">
        <v>39</v>
      </c>
      <c r="P73" s="1" t="s">
        <v>633</v>
      </c>
      <c r="Q73" s="1" t="s">
        <v>667</v>
      </c>
      <c r="R73" s="1" t="s">
        <v>153</v>
      </c>
      <c r="S73" s="1" t="s">
        <v>243</v>
      </c>
      <c r="T73" s="1" t="s">
        <v>635</v>
      </c>
      <c r="U73" s="1" t="s">
        <v>15</v>
      </c>
      <c r="V73" s="19" t="s">
        <v>246</v>
      </c>
      <c r="W73" s="1" t="s">
        <v>357</v>
      </c>
      <c r="X73" s="1" t="s">
        <v>157</v>
      </c>
      <c r="Y73" s="1" t="s">
        <v>158</v>
      </c>
      <c r="Z73" s="1">
        <v>2016</v>
      </c>
      <c r="AA73" s="1" t="s">
        <v>159</v>
      </c>
      <c r="AB73" s="1">
        <v>2021</v>
      </c>
      <c r="AC73" s="1" t="s">
        <v>160</v>
      </c>
      <c r="AD73" s="1" t="s">
        <v>161</v>
      </c>
      <c r="AE73" s="1" t="s">
        <v>228</v>
      </c>
      <c r="AF73" s="1" t="s">
        <v>163</v>
      </c>
      <c r="AG73" s="1" t="s">
        <v>267</v>
      </c>
      <c r="AH73" s="1" t="s">
        <v>165</v>
      </c>
      <c r="AI73" s="1" t="s">
        <v>301</v>
      </c>
      <c r="AJ73" s="1" t="s">
        <v>167</v>
      </c>
      <c r="AK73" s="1" t="s">
        <v>168</v>
      </c>
      <c r="AL73" s="1" t="s">
        <v>172</v>
      </c>
      <c r="AM73" s="1" t="s">
        <v>269</v>
      </c>
      <c r="AN73" s="1" t="s">
        <v>229</v>
      </c>
      <c r="AO73" s="1" t="s">
        <v>201</v>
      </c>
      <c r="AP73" s="1" t="s">
        <v>165</v>
      </c>
      <c r="AQ73" s="1" t="s">
        <v>172</v>
      </c>
      <c r="AR73" s="1" t="s">
        <v>172</v>
      </c>
      <c r="AS73" s="1" t="s">
        <v>172</v>
      </c>
      <c r="AT73" s="1" t="s">
        <v>172</v>
      </c>
      <c r="AU73" s="1" t="s">
        <v>292</v>
      </c>
      <c r="AV73" s="1" t="s">
        <v>342</v>
      </c>
      <c r="AW73" s="1" t="s">
        <v>394</v>
      </c>
      <c r="AX73" s="1" t="s">
        <v>176</v>
      </c>
      <c r="AY73" s="1" t="s">
        <v>205</v>
      </c>
      <c r="AZ73" s="1" t="s">
        <v>256</v>
      </c>
      <c r="BA73" s="1" t="s">
        <v>172</v>
      </c>
      <c r="BB73" s="1" t="s">
        <v>172</v>
      </c>
      <c r="BC73" s="1" t="s">
        <v>172</v>
      </c>
      <c r="BD73" s="1" t="s">
        <v>172</v>
      </c>
      <c r="BE73" s="1" t="s">
        <v>172</v>
      </c>
      <c r="BF73" s="1" t="s">
        <v>172</v>
      </c>
      <c r="BG73" s="1" t="s">
        <v>172</v>
      </c>
      <c r="BH73" s="1" t="s">
        <v>172</v>
      </c>
      <c r="BI73" s="1" t="s">
        <v>172</v>
      </c>
      <c r="BJ73" s="1" t="s">
        <v>389</v>
      </c>
      <c r="BK73" s="1" t="s">
        <v>235</v>
      </c>
      <c r="BL73" s="1" t="s">
        <v>259</v>
      </c>
      <c r="BM73" s="1" t="s">
        <v>331</v>
      </c>
      <c r="BN73" s="1" t="s">
        <v>172</v>
      </c>
      <c r="BO73" s="1" t="s">
        <v>167</v>
      </c>
      <c r="BP73" s="1" t="s">
        <v>172</v>
      </c>
      <c r="BQ73" s="1" t="s">
        <v>668</v>
      </c>
      <c r="BR73" s="1" t="s">
        <v>669</v>
      </c>
      <c r="BS73" s="1" t="s">
        <v>670</v>
      </c>
      <c r="BT73" s="14"/>
    </row>
    <row r="74" spans="1:72" x14ac:dyDescent="0.2">
      <c r="A74" s="29">
        <v>44172.565596828703</v>
      </c>
      <c r="B74" s="1" t="s">
        <v>148</v>
      </c>
      <c r="C74" s="15">
        <v>32881</v>
      </c>
      <c r="D74" s="12">
        <v>44182</v>
      </c>
      <c r="E74" s="13">
        <f t="shared" si="3"/>
        <v>30</v>
      </c>
      <c r="F74" s="1" t="s">
        <v>335</v>
      </c>
      <c r="G74" s="1" t="s">
        <v>671</v>
      </c>
      <c r="H74" s="1" t="s">
        <v>15</v>
      </c>
      <c r="I74" s="1" t="s">
        <v>54</v>
      </c>
      <c r="J74" s="1" t="s">
        <v>9</v>
      </c>
      <c r="K74" s="1" t="s">
        <v>9</v>
      </c>
      <c r="L74" s="1" t="s">
        <v>48</v>
      </c>
      <c r="M74" s="1" t="s">
        <v>11</v>
      </c>
      <c r="N74" s="1" t="s">
        <v>18</v>
      </c>
      <c r="O74" s="1" t="s">
        <v>29</v>
      </c>
      <c r="P74" s="1" t="s">
        <v>309</v>
      </c>
      <c r="Q74" s="1" t="s">
        <v>347</v>
      </c>
      <c r="R74" s="1" t="s">
        <v>192</v>
      </c>
      <c r="S74" s="1" t="s">
        <v>243</v>
      </c>
      <c r="T74" s="1" t="s">
        <v>635</v>
      </c>
      <c r="U74" s="1" t="s">
        <v>15</v>
      </c>
      <c r="V74" s="19" t="s">
        <v>246</v>
      </c>
      <c r="W74" s="1" t="s">
        <v>357</v>
      </c>
      <c r="X74" s="1" t="s">
        <v>357</v>
      </c>
      <c r="Y74" s="1" t="s">
        <v>197</v>
      </c>
      <c r="Z74" s="1">
        <v>2017</v>
      </c>
      <c r="AA74" s="1" t="s">
        <v>159</v>
      </c>
      <c r="AB74" s="1">
        <v>2021</v>
      </c>
      <c r="AC74" s="1" t="s">
        <v>288</v>
      </c>
      <c r="AD74" s="1" t="s">
        <v>161</v>
      </c>
      <c r="AE74" s="1" t="s">
        <v>162</v>
      </c>
      <c r="AF74" s="1" t="s">
        <v>163</v>
      </c>
      <c r="AG74" s="1" t="s">
        <v>165</v>
      </c>
      <c r="AH74" s="1" t="s">
        <v>165</v>
      </c>
      <c r="AI74" s="1" t="s">
        <v>339</v>
      </c>
      <c r="AJ74" s="1" t="s">
        <v>172</v>
      </c>
      <c r="AK74" s="1" t="s">
        <v>290</v>
      </c>
      <c r="AL74" s="1" t="s">
        <v>172</v>
      </c>
      <c r="AM74" s="1" t="s">
        <v>200</v>
      </c>
      <c r="AN74" s="1" t="s">
        <v>169</v>
      </c>
      <c r="AO74" s="1" t="s">
        <v>447</v>
      </c>
      <c r="AP74" s="1" t="s">
        <v>171</v>
      </c>
      <c r="AQ74" s="1" t="s">
        <v>172</v>
      </c>
      <c r="AR74" s="1" t="s">
        <v>172</v>
      </c>
      <c r="AS74" s="1" t="s">
        <v>172</v>
      </c>
      <c r="AT74" s="1" t="s">
        <v>172</v>
      </c>
      <c r="AU74" s="1" t="s">
        <v>465</v>
      </c>
      <c r="AV74" s="1" t="s">
        <v>342</v>
      </c>
      <c r="AW74" s="1" t="s">
        <v>203</v>
      </c>
      <c r="AX74" s="1" t="s">
        <v>204</v>
      </c>
      <c r="AY74" s="1" t="s">
        <v>205</v>
      </c>
      <c r="AZ74" s="1" t="s">
        <v>256</v>
      </c>
      <c r="BA74" s="1" t="s">
        <v>172</v>
      </c>
      <c r="BB74" s="1" t="s">
        <v>167</v>
      </c>
      <c r="BC74" s="1" t="s">
        <v>172</v>
      </c>
      <c r="BD74" s="1" t="s">
        <v>172</v>
      </c>
      <c r="BE74" s="1" t="s">
        <v>172</v>
      </c>
      <c r="BF74" s="1" t="s">
        <v>172</v>
      </c>
      <c r="BG74" s="1" t="s">
        <v>172</v>
      </c>
      <c r="BH74" s="1" t="s">
        <v>172</v>
      </c>
      <c r="BI74" s="1" t="s">
        <v>172</v>
      </c>
      <c r="BJ74" s="1" t="s">
        <v>295</v>
      </c>
      <c r="BK74" s="1" t="s">
        <v>419</v>
      </c>
      <c r="BL74" s="1" t="s">
        <v>303</v>
      </c>
      <c r="BM74" s="1" t="s">
        <v>672</v>
      </c>
      <c r="BN74" s="1" t="s">
        <v>172</v>
      </c>
      <c r="BO74" s="1" t="s">
        <v>167</v>
      </c>
      <c r="BP74" s="1" t="s">
        <v>172</v>
      </c>
      <c r="BQ74" s="1" t="s">
        <v>673</v>
      </c>
      <c r="BR74" s="1" t="s">
        <v>674</v>
      </c>
      <c r="BS74" s="1" t="s">
        <v>675</v>
      </c>
      <c r="BT74" s="14"/>
    </row>
    <row r="75" spans="1:72" x14ac:dyDescent="0.2">
      <c r="A75" s="29">
        <v>44172.573949571757</v>
      </c>
      <c r="B75" s="1" t="s">
        <v>148</v>
      </c>
      <c r="C75" s="15">
        <v>32829</v>
      </c>
      <c r="D75" s="12">
        <v>44182</v>
      </c>
      <c r="E75" s="13">
        <f t="shared" si="3"/>
        <v>31</v>
      </c>
      <c r="F75" s="1" t="s">
        <v>335</v>
      </c>
      <c r="G75" s="1" t="s">
        <v>676</v>
      </c>
      <c r="H75" s="1" t="s">
        <v>15</v>
      </c>
      <c r="I75" s="1" t="s">
        <v>15</v>
      </c>
      <c r="J75" s="1" t="s">
        <v>23</v>
      </c>
      <c r="K75" s="1" t="s">
        <v>23</v>
      </c>
      <c r="L75" s="1" t="s">
        <v>10</v>
      </c>
      <c r="M75" s="1" t="s">
        <v>11</v>
      </c>
      <c r="N75" s="1" t="s">
        <v>25</v>
      </c>
      <c r="O75" s="1" t="s">
        <v>29</v>
      </c>
      <c r="P75" s="1" t="s">
        <v>633</v>
      </c>
      <c r="Q75" s="1" t="s">
        <v>214</v>
      </c>
      <c r="R75" s="1" t="s">
        <v>153</v>
      </c>
      <c r="S75" s="1" t="s">
        <v>243</v>
      </c>
      <c r="T75" s="1" t="s">
        <v>635</v>
      </c>
      <c r="U75" s="1" t="s">
        <v>15</v>
      </c>
      <c r="V75" s="19" t="s">
        <v>246</v>
      </c>
      <c r="W75" s="1" t="s">
        <v>357</v>
      </c>
      <c r="X75" s="1" t="s">
        <v>196</v>
      </c>
      <c r="Y75" s="1" t="s">
        <v>159</v>
      </c>
      <c r="Z75" s="1">
        <v>2016</v>
      </c>
      <c r="AA75" s="1" t="s">
        <v>159</v>
      </c>
      <c r="AB75" s="1">
        <v>2021</v>
      </c>
      <c r="AC75" s="1" t="s">
        <v>596</v>
      </c>
      <c r="AD75" s="1" t="s">
        <v>161</v>
      </c>
      <c r="AE75" s="1" t="s">
        <v>215</v>
      </c>
      <c r="AF75" s="1" t="s">
        <v>163</v>
      </c>
      <c r="AG75" s="1" t="s">
        <v>165</v>
      </c>
      <c r="AH75" s="1" t="s">
        <v>198</v>
      </c>
      <c r="AI75" s="1" t="s">
        <v>301</v>
      </c>
      <c r="AJ75" s="1" t="s">
        <v>167</v>
      </c>
      <c r="AK75" s="1" t="s">
        <v>168</v>
      </c>
      <c r="AL75" s="1" t="s">
        <v>172</v>
      </c>
      <c r="AM75" s="1" t="s">
        <v>269</v>
      </c>
      <c r="AN75" s="1" t="s">
        <v>169</v>
      </c>
      <c r="AO75" s="1" t="s">
        <v>368</v>
      </c>
      <c r="AP75" s="1" t="s">
        <v>171</v>
      </c>
      <c r="AQ75" s="1" t="s">
        <v>172</v>
      </c>
      <c r="AR75" s="1" t="s">
        <v>172</v>
      </c>
      <c r="AS75" s="1" t="s">
        <v>172</v>
      </c>
      <c r="AT75" s="1" t="s">
        <v>172</v>
      </c>
      <c r="AU75" s="1" t="s">
        <v>202</v>
      </c>
      <c r="AV75" s="1" t="s">
        <v>342</v>
      </c>
      <c r="AW75" s="1" t="s">
        <v>440</v>
      </c>
      <c r="AX75" s="1" t="s">
        <v>176</v>
      </c>
      <c r="AY75" s="1" t="s">
        <v>205</v>
      </c>
      <c r="AZ75" s="1" t="s">
        <v>677</v>
      </c>
      <c r="BA75" s="1" t="s">
        <v>172</v>
      </c>
      <c r="BB75" s="1" t="s">
        <v>172</v>
      </c>
      <c r="BC75" s="1" t="s">
        <v>172</v>
      </c>
      <c r="BD75" s="1" t="s">
        <v>172</v>
      </c>
      <c r="BE75" s="1" t="s">
        <v>172</v>
      </c>
      <c r="BF75" s="1" t="s">
        <v>172</v>
      </c>
      <c r="BG75" s="1" t="s">
        <v>172</v>
      </c>
      <c r="BH75" s="1" t="s">
        <v>172</v>
      </c>
      <c r="BI75" s="1" t="s">
        <v>167</v>
      </c>
      <c r="BJ75" s="1" t="s">
        <v>411</v>
      </c>
      <c r="BK75" s="1" t="s">
        <v>181</v>
      </c>
      <c r="BL75" s="1" t="s">
        <v>678</v>
      </c>
      <c r="BM75" s="1" t="s">
        <v>679</v>
      </c>
      <c r="BN75" s="1" t="s">
        <v>172</v>
      </c>
      <c r="BO75" s="1" t="s">
        <v>172</v>
      </c>
      <c r="BP75" s="1" t="s">
        <v>172</v>
      </c>
      <c r="BQ75" s="1" t="s">
        <v>220</v>
      </c>
      <c r="BR75" s="1" t="s">
        <v>680</v>
      </c>
      <c r="BS75" s="1" t="s">
        <v>220</v>
      </c>
      <c r="BT75" s="14"/>
    </row>
    <row r="76" spans="1:72" x14ac:dyDescent="0.2">
      <c r="A76" s="29">
        <v>44172.574152719906</v>
      </c>
      <c r="B76" s="1" t="s">
        <v>148</v>
      </c>
      <c r="C76" s="15">
        <v>29710</v>
      </c>
      <c r="D76" s="12">
        <v>44182</v>
      </c>
      <c r="E76" s="13">
        <f t="shared" si="3"/>
        <v>39</v>
      </c>
      <c r="F76" s="1" t="s">
        <v>335</v>
      </c>
      <c r="G76" s="1" t="s">
        <v>676</v>
      </c>
      <c r="H76" s="1" t="s">
        <v>15</v>
      </c>
      <c r="I76" s="1" t="s">
        <v>15</v>
      </c>
      <c r="J76" s="1" t="s">
        <v>23</v>
      </c>
      <c r="K76" s="1" t="s">
        <v>16</v>
      </c>
      <c r="L76" s="1" t="s">
        <v>10</v>
      </c>
      <c r="M76" s="1" t="s">
        <v>11</v>
      </c>
      <c r="N76" s="1" t="s">
        <v>25</v>
      </c>
      <c r="O76" s="1" t="s">
        <v>29</v>
      </c>
      <c r="P76" s="1" t="s">
        <v>633</v>
      </c>
      <c r="Q76" s="1" t="s">
        <v>214</v>
      </c>
      <c r="R76" s="1" t="s">
        <v>153</v>
      </c>
      <c r="S76" s="1" t="s">
        <v>243</v>
      </c>
      <c r="T76" s="1" t="s">
        <v>635</v>
      </c>
      <c r="U76" s="1" t="s">
        <v>15</v>
      </c>
      <c r="V76" s="19" t="s">
        <v>246</v>
      </c>
      <c r="W76" s="1" t="s">
        <v>179</v>
      </c>
      <c r="X76" s="1" t="s">
        <v>179</v>
      </c>
      <c r="Y76" s="1" t="s">
        <v>197</v>
      </c>
      <c r="Z76" s="1">
        <v>2016</v>
      </c>
      <c r="AA76" s="1" t="s">
        <v>159</v>
      </c>
      <c r="AB76" s="1">
        <v>2021</v>
      </c>
      <c r="AC76" s="1" t="s">
        <v>160</v>
      </c>
      <c r="AD76" s="1" t="s">
        <v>161</v>
      </c>
      <c r="AE76" s="1" t="s">
        <v>215</v>
      </c>
      <c r="AF76" s="1" t="s">
        <v>163</v>
      </c>
      <c r="AG76" s="1" t="s">
        <v>165</v>
      </c>
      <c r="AH76" s="1" t="s">
        <v>165</v>
      </c>
      <c r="AI76" s="1" t="s">
        <v>473</v>
      </c>
      <c r="AJ76" s="1" t="s">
        <v>167</v>
      </c>
      <c r="AK76" s="1" t="s">
        <v>168</v>
      </c>
      <c r="AL76" s="1" t="s">
        <v>172</v>
      </c>
      <c r="AM76" s="1" t="s">
        <v>269</v>
      </c>
      <c r="AN76" s="1" t="s">
        <v>169</v>
      </c>
      <c r="AO76" s="1" t="s">
        <v>368</v>
      </c>
      <c r="AP76" s="1" t="s">
        <v>171</v>
      </c>
      <c r="AQ76" s="1" t="s">
        <v>172</v>
      </c>
      <c r="AR76" s="1" t="s">
        <v>172</v>
      </c>
      <c r="AS76" s="1" t="s">
        <v>172</v>
      </c>
      <c r="AT76" s="1" t="s">
        <v>172</v>
      </c>
      <c r="AU76" s="1" t="s">
        <v>202</v>
      </c>
      <c r="AV76" s="1" t="s">
        <v>342</v>
      </c>
      <c r="AW76" s="1" t="s">
        <v>429</v>
      </c>
      <c r="AX76" s="1" t="s">
        <v>176</v>
      </c>
      <c r="AY76" s="1" t="s">
        <v>205</v>
      </c>
      <c r="AZ76" s="1" t="s">
        <v>234</v>
      </c>
      <c r="BA76" s="1" t="s">
        <v>172</v>
      </c>
      <c r="BB76" s="1" t="s">
        <v>172</v>
      </c>
      <c r="BC76" s="1" t="s">
        <v>172</v>
      </c>
      <c r="BD76" s="1" t="s">
        <v>172</v>
      </c>
      <c r="BE76" s="1" t="s">
        <v>172</v>
      </c>
      <c r="BF76" s="1" t="s">
        <v>172</v>
      </c>
      <c r="BG76" s="1" t="s">
        <v>172</v>
      </c>
      <c r="BH76" s="1" t="s">
        <v>172</v>
      </c>
      <c r="BI76" s="1" t="s">
        <v>172</v>
      </c>
      <c r="BJ76" s="1" t="s">
        <v>411</v>
      </c>
      <c r="BK76" s="1" t="s">
        <v>181</v>
      </c>
      <c r="BL76" s="1" t="s">
        <v>330</v>
      </c>
      <c r="BM76" s="1" t="s">
        <v>304</v>
      </c>
      <c r="BN76" s="1" t="s">
        <v>172</v>
      </c>
      <c r="BO76" s="1" t="s">
        <v>172</v>
      </c>
      <c r="BP76" s="1" t="s">
        <v>172</v>
      </c>
      <c r="BQ76" s="1" t="s">
        <v>681</v>
      </c>
      <c r="BR76" s="1" t="s">
        <v>682</v>
      </c>
      <c r="BS76" s="1" t="s">
        <v>683</v>
      </c>
      <c r="BT76" s="14"/>
    </row>
    <row r="77" spans="1:72" x14ac:dyDescent="0.2">
      <c r="A77" s="29">
        <v>44172.574887199073</v>
      </c>
      <c r="B77" s="1" t="s">
        <v>148</v>
      </c>
      <c r="C77" s="15">
        <v>31483</v>
      </c>
      <c r="D77" s="12">
        <v>44182</v>
      </c>
      <c r="E77" s="13">
        <f t="shared" si="3"/>
        <v>34</v>
      </c>
      <c r="F77" s="1" t="s">
        <v>335</v>
      </c>
      <c r="G77" s="1" t="s">
        <v>676</v>
      </c>
      <c r="H77" s="1" t="s">
        <v>15</v>
      </c>
      <c r="I77" s="1" t="s">
        <v>15</v>
      </c>
      <c r="J77" s="1" t="s">
        <v>34</v>
      </c>
      <c r="K77" s="1" t="s">
        <v>16</v>
      </c>
      <c r="L77" s="1" t="s">
        <v>10</v>
      </c>
      <c r="M77" s="1" t="s">
        <v>11</v>
      </c>
      <c r="N77" s="1" t="s">
        <v>18</v>
      </c>
      <c r="O77" s="1" t="s">
        <v>19</v>
      </c>
      <c r="P77" s="1" t="s">
        <v>633</v>
      </c>
      <c r="Q77" s="1" t="s">
        <v>214</v>
      </c>
      <c r="R77" s="1" t="s">
        <v>337</v>
      </c>
      <c r="S77" s="1" t="s">
        <v>243</v>
      </c>
      <c r="T77" s="1" t="s">
        <v>635</v>
      </c>
      <c r="U77" s="1" t="s">
        <v>15</v>
      </c>
      <c r="V77" s="19" t="s">
        <v>246</v>
      </c>
      <c r="W77" s="1" t="s">
        <v>179</v>
      </c>
      <c r="X77" s="1" t="s">
        <v>179</v>
      </c>
      <c r="Y77" s="1" t="s">
        <v>159</v>
      </c>
      <c r="Z77" s="1">
        <v>2016</v>
      </c>
      <c r="AA77" s="1" t="s">
        <v>159</v>
      </c>
      <c r="AB77" s="1">
        <v>2021</v>
      </c>
      <c r="AC77" s="1" t="s">
        <v>596</v>
      </c>
      <c r="AD77" s="1" t="s">
        <v>161</v>
      </c>
      <c r="AE77" s="1" t="s">
        <v>215</v>
      </c>
      <c r="AF77" s="1" t="s">
        <v>163</v>
      </c>
      <c r="AG77" s="1" t="s">
        <v>165</v>
      </c>
      <c r="AH77" s="1" t="s">
        <v>198</v>
      </c>
      <c r="AI77" s="1" t="s">
        <v>339</v>
      </c>
      <c r="AJ77" s="1" t="s">
        <v>167</v>
      </c>
      <c r="AK77" s="1" t="s">
        <v>168</v>
      </c>
      <c r="AL77" s="1" t="s">
        <v>172</v>
      </c>
      <c r="AM77" s="1" t="s">
        <v>269</v>
      </c>
      <c r="AN77" s="1" t="s">
        <v>169</v>
      </c>
      <c r="AO77" s="1" t="s">
        <v>368</v>
      </c>
      <c r="AP77" s="1" t="s">
        <v>171</v>
      </c>
      <c r="AQ77" s="1" t="s">
        <v>172</v>
      </c>
      <c r="AR77" s="1" t="s">
        <v>172</v>
      </c>
      <c r="AS77" s="1" t="s">
        <v>172</v>
      </c>
      <c r="AT77" s="1" t="s">
        <v>172</v>
      </c>
      <c r="AU77" s="1" t="s">
        <v>202</v>
      </c>
      <c r="AV77" s="1" t="s">
        <v>342</v>
      </c>
      <c r="AW77" s="1" t="s">
        <v>429</v>
      </c>
      <c r="AX77" s="1" t="s">
        <v>176</v>
      </c>
      <c r="AY77" s="1" t="s">
        <v>205</v>
      </c>
      <c r="AZ77" s="1" t="s">
        <v>677</v>
      </c>
      <c r="BA77" s="1" t="s">
        <v>172</v>
      </c>
      <c r="BB77" s="1" t="s">
        <v>172</v>
      </c>
      <c r="BC77" s="1" t="s">
        <v>172</v>
      </c>
      <c r="BD77" s="1" t="s">
        <v>172</v>
      </c>
      <c r="BE77" s="1" t="s">
        <v>172</v>
      </c>
      <c r="BF77" s="1" t="s">
        <v>172</v>
      </c>
      <c r="BG77" s="1" t="s">
        <v>172</v>
      </c>
      <c r="BH77" s="1" t="s">
        <v>172</v>
      </c>
      <c r="BI77" s="1" t="s">
        <v>172</v>
      </c>
      <c r="BJ77" s="1" t="s">
        <v>411</v>
      </c>
      <c r="BK77" s="1" t="s">
        <v>181</v>
      </c>
      <c r="BL77" s="1" t="s">
        <v>330</v>
      </c>
      <c r="BM77" s="1" t="s">
        <v>304</v>
      </c>
      <c r="BN77" s="1" t="s">
        <v>172</v>
      </c>
      <c r="BO77" s="1" t="s">
        <v>172</v>
      </c>
      <c r="BP77" s="1" t="s">
        <v>172</v>
      </c>
      <c r="BQ77" s="1" t="s">
        <v>684</v>
      </c>
      <c r="BR77" s="1" t="s">
        <v>685</v>
      </c>
      <c r="BS77" s="1" t="s">
        <v>686</v>
      </c>
      <c r="BT77" s="14"/>
    </row>
    <row r="78" spans="1:72" x14ac:dyDescent="0.2">
      <c r="A78" s="29">
        <v>44172.574905057874</v>
      </c>
      <c r="B78" s="1" t="s">
        <v>148</v>
      </c>
      <c r="C78" s="15">
        <v>32399</v>
      </c>
      <c r="D78" s="12">
        <v>44182</v>
      </c>
      <c r="E78" s="13">
        <f t="shared" si="3"/>
        <v>32</v>
      </c>
      <c r="F78" s="1" t="s">
        <v>497</v>
      </c>
      <c r="G78" s="1" t="s">
        <v>676</v>
      </c>
      <c r="H78" s="1" t="s">
        <v>15</v>
      </c>
      <c r="I78" s="1" t="s">
        <v>15</v>
      </c>
      <c r="J78" s="1" t="s">
        <v>16</v>
      </c>
      <c r="K78" s="1" t="s">
        <v>23</v>
      </c>
      <c r="L78" s="1" t="s">
        <v>48</v>
      </c>
      <c r="M78" s="1" t="s">
        <v>11</v>
      </c>
      <c r="N78" s="1" t="s">
        <v>25</v>
      </c>
      <c r="O78" s="1" t="s">
        <v>19</v>
      </c>
      <c r="P78" s="1" t="s">
        <v>633</v>
      </c>
      <c r="Q78" s="1" t="s">
        <v>687</v>
      </c>
      <c r="R78" s="1" t="s">
        <v>153</v>
      </c>
      <c r="S78" s="1" t="s">
        <v>243</v>
      </c>
      <c r="T78" s="1" t="s">
        <v>635</v>
      </c>
      <c r="U78" s="1" t="s">
        <v>15</v>
      </c>
      <c r="V78" s="19" t="s">
        <v>246</v>
      </c>
      <c r="W78" s="1" t="s">
        <v>179</v>
      </c>
      <c r="X78" s="1" t="s">
        <v>179</v>
      </c>
      <c r="Y78" s="1" t="s">
        <v>159</v>
      </c>
      <c r="Z78" s="1">
        <v>2016</v>
      </c>
      <c r="AA78" s="1" t="s">
        <v>159</v>
      </c>
      <c r="AB78" s="1">
        <v>2021</v>
      </c>
      <c r="AC78" s="1" t="s">
        <v>160</v>
      </c>
      <c r="AD78" s="1" t="s">
        <v>161</v>
      </c>
      <c r="AE78" s="1" t="s">
        <v>215</v>
      </c>
      <c r="AF78" s="1" t="s">
        <v>163</v>
      </c>
      <c r="AG78" s="1" t="s">
        <v>165</v>
      </c>
      <c r="AH78" s="1" t="s">
        <v>165</v>
      </c>
      <c r="AI78" s="1" t="s">
        <v>473</v>
      </c>
      <c r="AJ78" s="1" t="s">
        <v>167</v>
      </c>
      <c r="AK78" s="1" t="s">
        <v>168</v>
      </c>
      <c r="AL78" s="1" t="s">
        <v>167</v>
      </c>
      <c r="AM78" s="1" t="s">
        <v>200</v>
      </c>
      <c r="AN78" s="1" t="s">
        <v>169</v>
      </c>
      <c r="AO78" s="1" t="s">
        <v>368</v>
      </c>
      <c r="AP78" s="1" t="s">
        <v>171</v>
      </c>
      <c r="AQ78" s="1" t="s">
        <v>172</v>
      </c>
      <c r="AR78" s="1" t="s">
        <v>172</v>
      </c>
      <c r="AS78" s="1" t="s">
        <v>172</v>
      </c>
      <c r="AT78" s="1" t="s">
        <v>172</v>
      </c>
      <c r="AU78" s="1" t="s">
        <v>173</v>
      </c>
      <c r="AV78" s="1" t="s">
        <v>342</v>
      </c>
      <c r="AW78" s="1" t="s">
        <v>688</v>
      </c>
      <c r="AX78" s="1" t="s">
        <v>176</v>
      </c>
      <c r="AY78" s="1" t="s">
        <v>591</v>
      </c>
      <c r="AZ78" s="1" t="s">
        <v>689</v>
      </c>
      <c r="BA78" s="1" t="s">
        <v>172</v>
      </c>
      <c r="BB78" s="1" t="s">
        <v>172</v>
      </c>
      <c r="BC78" s="1" t="s">
        <v>172</v>
      </c>
      <c r="BD78" s="1" t="s">
        <v>172</v>
      </c>
      <c r="BE78" s="1" t="s">
        <v>172</v>
      </c>
      <c r="BF78" s="1" t="s">
        <v>172</v>
      </c>
      <c r="BG78" s="1" t="s">
        <v>172</v>
      </c>
      <c r="BH78" s="1" t="s">
        <v>172</v>
      </c>
      <c r="BI78" s="1" t="s">
        <v>172</v>
      </c>
      <c r="BJ78" s="1" t="s">
        <v>411</v>
      </c>
      <c r="BK78" s="1" t="s">
        <v>181</v>
      </c>
      <c r="BL78" s="1" t="s">
        <v>330</v>
      </c>
      <c r="BM78" s="1" t="s">
        <v>679</v>
      </c>
      <c r="BN78" s="1" t="s">
        <v>172</v>
      </c>
      <c r="BO78" s="1" t="s">
        <v>172</v>
      </c>
      <c r="BP78" s="1" t="s">
        <v>172</v>
      </c>
      <c r="BQ78" s="1" t="s">
        <v>690</v>
      </c>
      <c r="BR78" s="1" t="s">
        <v>691</v>
      </c>
      <c r="BS78" s="1" t="s">
        <v>692</v>
      </c>
      <c r="BT78" s="14"/>
    </row>
    <row r="79" spans="1:72" x14ac:dyDescent="0.2">
      <c r="A79" s="29">
        <v>44172.574955289354</v>
      </c>
      <c r="B79" s="1" t="s">
        <v>148</v>
      </c>
      <c r="C79" s="15">
        <v>36772</v>
      </c>
      <c r="D79" s="12">
        <v>44182</v>
      </c>
      <c r="E79" s="13">
        <f t="shared" si="3"/>
        <v>20</v>
      </c>
      <c r="F79" s="1" t="s">
        <v>335</v>
      </c>
      <c r="G79" s="1" t="s">
        <v>676</v>
      </c>
      <c r="H79" s="1" t="s">
        <v>15</v>
      </c>
      <c r="I79" s="1" t="s">
        <v>15</v>
      </c>
      <c r="J79" s="1" t="s">
        <v>16</v>
      </c>
      <c r="K79" s="1" t="s">
        <v>16</v>
      </c>
      <c r="L79" s="1" t="s">
        <v>10</v>
      </c>
      <c r="M79" s="1" t="s">
        <v>11</v>
      </c>
      <c r="N79" s="1" t="s">
        <v>12</v>
      </c>
      <c r="O79" s="1" t="s">
        <v>13</v>
      </c>
      <c r="P79" s="1" t="s">
        <v>633</v>
      </c>
      <c r="Q79" s="1" t="s">
        <v>214</v>
      </c>
      <c r="R79" s="1" t="s">
        <v>153</v>
      </c>
      <c r="S79" s="1" t="s">
        <v>243</v>
      </c>
      <c r="T79" s="1" t="s">
        <v>635</v>
      </c>
      <c r="U79" s="1" t="s">
        <v>15</v>
      </c>
      <c r="V79" s="19" t="s">
        <v>246</v>
      </c>
      <c r="W79" s="1" t="s">
        <v>357</v>
      </c>
      <c r="X79" s="1" t="s">
        <v>357</v>
      </c>
      <c r="Y79" s="1" t="s">
        <v>159</v>
      </c>
      <c r="Z79" s="1">
        <v>2016</v>
      </c>
      <c r="AA79" s="1" t="s">
        <v>159</v>
      </c>
      <c r="AB79" s="1">
        <v>2021</v>
      </c>
      <c r="AC79" s="1" t="s">
        <v>596</v>
      </c>
      <c r="AD79" s="1" t="s">
        <v>161</v>
      </c>
      <c r="AE79" s="1" t="s">
        <v>215</v>
      </c>
      <c r="AF79" s="1" t="s">
        <v>163</v>
      </c>
      <c r="AG79" s="1" t="s">
        <v>165</v>
      </c>
      <c r="AH79" s="1" t="s">
        <v>198</v>
      </c>
      <c r="AI79" s="1" t="s">
        <v>301</v>
      </c>
      <c r="AJ79" s="1" t="s">
        <v>167</v>
      </c>
      <c r="AK79" s="1" t="s">
        <v>168</v>
      </c>
      <c r="AL79" s="1" t="s">
        <v>172</v>
      </c>
      <c r="AM79" s="1" t="s">
        <v>269</v>
      </c>
      <c r="AN79" s="1" t="s">
        <v>169</v>
      </c>
      <c r="AO79" s="1" t="s">
        <v>368</v>
      </c>
      <c r="AP79" s="1" t="s">
        <v>165</v>
      </c>
      <c r="AQ79" s="1" t="s">
        <v>172</v>
      </c>
      <c r="AR79" s="1" t="s">
        <v>172</v>
      </c>
      <c r="AS79" s="1" t="s">
        <v>172</v>
      </c>
      <c r="AT79" s="1" t="s">
        <v>172</v>
      </c>
      <c r="AU79" s="1" t="s">
        <v>202</v>
      </c>
      <c r="AV79" s="1" t="s">
        <v>342</v>
      </c>
      <c r="AW79" s="1" t="s">
        <v>429</v>
      </c>
      <c r="AX79" s="1" t="s">
        <v>176</v>
      </c>
      <c r="AY79" s="1" t="s">
        <v>205</v>
      </c>
      <c r="AZ79" s="1" t="s">
        <v>234</v>
      </c>
      <c r="BA79" s="1" t="s">
        <v>172</v>
      </c>
      <c r="BB79" s="1" t="s">
        <v>172</v>
      </c>
      <c r="BC79" s="1" t="s">
        <v>172</v>
      </c>
      <c r="BD79" s="1" t="s">
        <v>172</v>
      </c>
      <c r="BE79" s="1" t="s">
        <v>172</v>
      </c>
      <c r="BF79" s="1" t="s">
        <v>172</v>
      </c>
      <c r="BG79" s="1" t="s">
        <v>172</v>
      </c>
      <c r="BH79" s="1" t="s">
        <v>172</v>
      </c>
      <c r="BI79" s="1" t="s">
        <v>167</v>
      </c>
      <c r="BJ79" s="1" t="s">
        <v>411</v>
      </c>
      <c r="BK79" s="1" t="s">
        <v>181</v>
      </c>
      <c r="BL79" s="1" t="s">
        <v>330</v>
      </c>
      <c r="BM79" s="1" t="s">
        <v>304</v>
      </c>
      <c r="BN79" s="1" t="s">
        <v>172</v>
      </c>
      <c r="BO79" s="1" t="s">
        <v>172</v>
      </c>
      <c r="BP79" s="1" t="s">
        <v>172</v>
      </c>
      <c r="BQ79" s="1" t="s">
        <v>220</v>
      </c>
      <c r="BR79" s="1" t="s">
        <v>693</v>
      </c>
      <c r="BS79" s="1" t="s">
        <v>694</v>
      </c>
      <c r="BT79" s="14"/>
    </row>
    <row r="80" spans="1:72" x14ac:dyDescent="0.2">
      <c r="A80" s="29">
        <v>44172.575057048613</v>
      </c>
      <c r="B80" s="1" t="s">
        <v>148</v>
      </c>
      <c r="C80" s="15">
        <v>29872</v>
      </c>
      <c r="D80" s="12">
        <v>44182</v>
      </c>
      <c r="E80" s="13">
        <f t="shared" si="3"/>
        <v>39</v>
      </c>
      <c r="F80" s="1" t="s">
        <v>335</v>
      </c>
      <c r="G80" s="1" t="s">
        <v>676</v>
      </c>
      <c r="H80" s="1" t="s">
        <v>15</v>
      </c>
      <c r="I80" s="1" t="s">
        <v>41</v>
      </c>
      <c r="J80" s="1" t="s">
        <v>9</v>
      </c>
      <c r="K80" s="1" t="s">
        <v>23</v>
      </c>
      <c r="L80" s="1" t="s">
        <v>10</v>
      </c>
      <c r="M80" s="1" t="s">
        <v>11</v>
      </c>
      <c r="N80" s="1" t="s">
        <v>32</v>
      </c>
      <c r="O80" s="1" t="s">
        <v>29</v>
      </c>
      <c r="P80" s="1" t="s">
        <v>633</v>
      </c>
      <c r="Q80" s="1" t="s">
        <v>214</v>
      </c>
      <c r="R80" s="1" t="s">
        <v>153</v>
      </c>
      <c r="S80" s="1" t="s">
        <v>243</v>
      </c>
      <c r="T80" s="1" t="s">
        <v>635</v>
      </c>
      <c r="U80" s="1" t="s">
        <v>15</v>
      </c>
      <c r="V80" s="19" t="s">
        <v>246</v>
      </c>
      <c r="W80" s="1" t="s">
        <v>312</v>
      </c>
      <c r="X80" s="1" t="s">
        <v>312</v>
      </c>
      <c r="Y80" s="1" t="s">
        <v>159</v>
      </c>
      <c r="Z80" s="1">
        <v>2016</v>
      </c>
      <c r="AA80" s="1" t="s">
        <v>159</v>
      </c>
      <c r="AB80" s="1">
        <v>2021</v>
      </c>
      <c r="AC80" s="1" t="s">
        <v>160</v>
      </c>
      <c r="AD80" s="1" t="s">
        <v>161</v>
      </c>
      <c r="AE80" s="1" t="s">
        <v>215</v>
      </c>
      <c r="AF80" s="1" t="s">
        <v>163</v>
      </c>
      <c r="AG80" s="1" t="s">
        <v>165</v>
      </c>
      <c r="AH80" s="1" t="s">
        <v>165</v>
      </c>
      <c r="AI80" s="1" t="s">
        <v>473</v>
      </c>
      <c r="AJ80" s="1" t="s">
        <v>167</v>
      </c>
      <c r="AK80" s="1" t="s">
        <v>168</v>
      </c>
      <c r="AL80" s="1" t="s">
        <v>172</v>
      </c>
      <c r="AM80" s="1" t="s">
        <v>269</v>
      </c>
      <c r="AN80" s="1" t="s">
        <v>695</v>
      </c>
      <c r="AO80" s="1" t="s">
        <v>358</v>
      </c>
      <c r="AP80" s="1" t="s">
        <v>531</v>
      </c>
      <c r="AQ80" s="1" t="s">
        <v>172</v>
      </c>
      <c r="AR80" s="1" t="s">
        <v>172</v>
      </c>
      <c r="AS80" s="1" t="s">
        <v>172</v>
      </c>
      <c r="AT80" s="1" t="s">
        <v>172</v>
      </c>
      <c r="AU80" s="1" t="s">
        <v>202</v>
      </c>
      <c r="AV80" s="1" t="s">
        <v>342</v>
      </c>
      <c r="AW80" s="1" t="s">
        <v>429</v>
      </c>
      <c r="AX80" s="1" t="s">
        <v>176</v>
      </c>
      <c r="AY80" s="1" t="s">
        <v>205</v>
      </c>
      <c r="AZ80" s="1" t="s">
        <v>234</v>
      </c>
      <c r="BA80" s="1" t="s">
        <v>172</v>
      </c>
      <c r="BB80" s="1" t="s">
        <v>172</v>
      </c>
      <c r="BC80" s="1" t="s">
        <v>172</v>
      </c>
      <c r="BD80" s="1" t="s">
        <v>172</v>
      </c>
      <c r="BE80" s="1" t="s">
        <v>172</v>
      </c>
      <c r="BF80" s="1" t="s">
        <v>172</v>
      </c>
      <c r="BG80" s="1" t="s">
        <v>172</v>
      </c>
      <c r="BH80" s="1" t="s">
        <v>172</v>
      </c>
      <c r="BI80" s="1" t="s">
        <v>172</v>
      </c>
      <c r="BJ80" s="1" t="s">
        <v>411</v>
      </c>
      <c r="BK80" s="1" t="s">
        <v>181</v>
      </c>
      <c r="BL80" s="1" t="s">
        <v>330</v>
      </c>
      <c r="BM80" s="1" t="s">
        <v>679</v>
      </c>
      <c r="BN80" s="1" t="s">
        <v>172</v>
      </c>
      <c r="BO80" s="1" t="s">
        <v>172</v>
      </c>
      <c r="BP80" s="1" t="s">
        <v>172</v>
      </c>
      <c r="BQ80" s="1" t="s">
        <v>696</v>
      </c>
      <c r="BR80" s="1" t="s">
        <v>697</v>
      </c>
      <c r="BS80" s="1" t="s">
        <v>698</v>
      </c>
      <c r="BT80" s="14"/>
    </row>
    <row r="81" spans="1:72" x14ac:dyDescent="0.2">
      <c r="A81" s="29">
        <v>44172.575478668979</v>
      </c>
      <c r="B81" s="1" t="s">
        <v>148</v>
      </c>
      <c r="C81" s="15">
        <v>24574</v>
      </c>
      <c r="D81" s="12">
        <v>44182</v>
      </c>
      <c r="E81" s="13">
        <f t="shared" si="3"/>
        <v>53</v>
      </c>
      <c r="F81" s="1" t="s">
        <v>335</v>
      </c>
      <c r="G81" s="1" t="s">
        <v>676</v>
      </c>
      <c r="H81" s="1" t="s">
        <v>15</v>
      </c>
      <c r="I81" s="1" t="s">
        <v>58</v>
      </c>
      <c r="J81" s="1" t="s">
        <v>34</v>
      </c>
      <c r="K81" s="1" t="s">
        <v>34</v>
      </c>
      <c r="L81" s="1" t="s">
        <v>46</v>
      </c>
      <c r="M81" s="1" t="s">
        <v>11</v>
      </c>
      <c r="N81" s="1" t="s">
        <v>12</v>
      </c>
      <c r="O81" s="1" t="s">
        <v>39</v>
      </c>
      <c r="P81" s="1" t="s">
        <v>633</v>
      </c>
      <c r="Q81" s="1" t="s">
        <v>214</v>
      </c>
      <c r="R81" s="1" t="s">
        <v>192</v>
      </c>
      <c r="S81" s="1" t="s">
        <v>243</v>
      </c>
      <c r="T81" s="1" t="s">
        <v>635</v>
      </c>
      <c r="U81" s="1" t="s">
        <v>15</v>
      </c>
      <c r="V81" s="19" t="s">
        <v>246</v>
      </c>
      <c r="W81" s="1" t="s">
        <v>357</v>
      </c>
      <c r="X81" s="1" t="s">
        <v>357</v>
      </c>
      <c r="Y81" s="1" t="s">
        <v>197</v>
      </c>
      <c r="Z81" s="1">
        <v>2017</v>
      </c>
      <c r="AA81" s="1" t="s">
        <v>158</v>
      </c>
      <c r="AB81" s="1">
        <v>2021</v>
      </c>
      <c r="AC81" s="1" t="s">
        <v>160</v>
      </c>
      <c r="AD81" s="1" t="s">
        <v>161</v>
      </c>
      <c r="AE81" s="1" t="s">
        <v>228</v>
      </c>
      <c r="AF81" s="1" t="s">
        <v>266</v>
      </c>
      <c r="AG81" s="1" t="s">
        <v>165</v>
      </c>
      <c r="AH81" s="1" t="s">
        <v>198</v>
      </c>
      <c r="AI81" s="1" t="s">
        <v>339</v>
      </c>
      <c r="AJ81" s="1" t="s">
        <v>167</v>
      </c>
      <c r="AK81" s="1" t="s">
        <v>168</v>
      </c>
      <c r="AL81" s="1" t="s">
        <v>172</v>
      </c>
      <c r="AM81" s="1" t="s">
        <v>269</v>
      </c>
      <c r="AN81" s="1" t="s">
        <v>699</v>
      </c>
      <c r="AO81" s="1" t="s">
        <v>699</v>
      </c>
      <c r="AP81" s="1" t="s">
        <v>165</v>
      </c>
      <c r="AQ81" s="1" t="s">
        <v>172</v>
      </c>
      <c r="AR81" s="1" t="s">
        <v>172</v>
      </c>
      <c r="AS81" s="1" t="s">
        <v>172</v>
      </c>
      <c r="AT81" s="1" t="s">
        <v>172</v>
      </c>
      <c r="AU81" s="1" t="s">
        <v>393</v>
      </c>
      <c r="AV81" s="1" t="s">
        <v>342</v>
      </c>
      <c r="AW81" s="1" t="s">
        <v>429</v>
      </c>
      <c r="AX81" s="1" t="s">
        <v>176</v>
      </c>
      <c r="AY81" s="1" t="s">
        <v>205</v>
      </c>
      <c r="AZ81" s="1" t="s">
        <v>234</v>
      </c>
      <c r="BA81" s="1" t="s">
        <v>172</v>
      </c>
      <c r="BB81" s="1" t="s">
        <v>172</v>
      </c>
      <c r="BC81" s="1" t="s">
        <v>172</v>
      </c>
      <c r="BD81" s="1" t="s">
        <v>172</v>
      </c>
      <c r="BE81" s="1" t="s">
        <v>172</v>
      </c>
      <c r="BF81" s="1" t="s">
        <v>172</v>
      </c>
      <c r="BG81" s="1" t="s">
        <v>172</v>
      </c>
      <c r="BH81" s="1" t="s">
        <v>172</v>
      </c>
      <c r="BI81" s="1" t="s">
        <v>172</v>
      </c>
      <c r="BJ81" s="1" t="s">
        <v>411</v>
      </c>
      <c r="BK81" s="1" t="s">
        <v>181</v>
      </c>
      <c r="BL81" s="1" t="s">
        <v>330</v>
      </c>
      <c r="BM81" s="1" t="s">
        <v>304</v>
      </c>
      <c r="BN81" s="1" t="s">
        <v>172</v>
      </c>
      <c r="BO81" s="1" t="s">
        <v>167</v>
      </c>
      <c r="BP81" s="1" t="s">
        <v>172</v>
      </c>
      <c r="BQ81" s="1" t="s">
        <v>699</v>
      </c>
      <c r="BR81" s="1" t="s">
        <v>700</v>
      </c>
      <c r="BS81" s="1" t="s">
        <v>701</v>
      </c>
      <c r="BT81" s="14"/>
    </row>
    <row r="82" spans="1:72" x14ac:dyDescent="0.2">
      <c r="A82" s="29">
        <v>44172.575525972221</v>
      </c>
      <c r="B82" s="1" t="s">
        <v>148</v>
      </c>
      <c r="C82" s="15">
        <v>36022</v>
      </c>
      <c r="D82" s="12">
        <v>44182</v>
      </c>
      <c r="E82" s="13">
        <f t="shared" si="3"/>
        <v>22</v>
      </c>
      <c r="F82" s="1" t="s">
        <v>335</v>
      </c>
      <c r="G82" s="1" t="s">
        <v>676</v>
      </c>
      <c r="H82" s="1" t="s">
        <v>15</v>
      </c>
      <c r="I82" s="1" t="s">
        <v>15</v>
      </c>
      <c r="J82" s="1" t="s">
        <v>16</v>
      </c>
      <c r="K82" s="1" t="s">
        <v>16</v>
      </c>
      <c r="L82" s="1" t="s">
        <v>10</v>
      </c>
      <c r="M82" s="1" t="s">
        <v>11</v>
      </c>
      <c r="N82" s="1" t="s">
        <v>18</v>
      </c>
      <c r="O82" s="1" t="s">
        <v>29</v>
      </c>
      <c r="P82" s="1" t="s">
        <v>633</v>
      </c>
      <c r="Q82" s="1" t="s">
        <v>214</v>
      </c>
      <c r="R82" s="1" t="s">
        <v>153</v>
      </c>
      <c r="S82" s="1" t="s">
        <v>243</v>
      </c>
      <c r="T82" s="1" t="s">
        <v>635</v>
      </c>
      <c r="U82" s="1" t="s">
        <v>15</v>
      </c>
      <c r="V82" s="19" t="s">
        <v>246</v>
      </c>
      <c r="W82" s="1" t="s">
        <v>179</v>
      </c>
      <c r="X82" s="1" t="s">
        <v>179</v>
      </c>
      <c r="Y82" s="1" t="s">
        <v>197</v>
      </c>
      <c r="Z82" s="1">
        <v>2016</v>
      </c>
      <c r="AA82" s="1" t="s">
        <v>159</v>
      </c>
      <c r="AB82" s="1">
        <v>2021</v>
      </c>
      <c r="AC82" s="1" t="s">
        <v>596</v>
      </c>
      <c r="AD82" s="1" t="s">
        <v>161</v>
      </c>
      <c r="AE82" s="1" t="s">
        <v>228</v>
      </c>
      <c r="AF82" s="1" t="s">
        <v>266</v>
      </c>
      <c r="AG82" s="1" t="s">
        <v>165</v>
      </c>
      <c r="AH82" s="1" t="s">
        <v>198</v>
      </c>
      <c r="AI82" s="1" t="s">
        <v>301</v>
      </c>
      <c r="AJ82" s="1" t="s">
        <v>167</v>
      </c>
      <c r="AK82" s="1" t="s">
        <v>168</v>
      </c>
      <c r="AL82" s="1" t="s">
        <v>172</v>
      </c>
      <c r="AM82" s="1" t="s">
        <v>480</v>
      </c>
      <c r="AN82" s="1" t="s">
        <v>167</v>
      </c>
      <c r="AO82" s="1" t="s">
        <v>167</v>
      </c>
      <c r="AP82" s="1" t="s">
        <v>171</v>
      </c>
      <c r="AQ82" s="1" t="s">
        <v>172</v>
      </c>
      <c r="AR82" s="1" t="s">
        <v>172</v>
      </c>
      <c r="AS82" s="1" t="s">
        <v>172</v>
      </c>
      <c r="AT82" s="1" t="s">
        <v>172</v>
      </c>
      <c r="AU82" s="1" t="s">
        <v>369</v>
      </c>
      <c r="AV82" s="1" t="s">
        <v>359</v>
      </c>
      <c r="AW82" s="1" t="s">
        <v>702</v>
      </c>
      <c r="AX82" s="1" t="s">
        <v>254</v>
      </c>
      <c r="AY82" s="1" t="s">
        <v>205</v>
      </c>
      <c r="AZ82" s="1" t="s">
        <v>206</v>
      </c>
      <c r="BA82" s="1" t="s">
        <v>167</v>
      </c>
      <c r="BB82" s="1" t="s">
        <v>172</v>
      </c>
      <c r="BC82" s="1" t="s">
        <v>172</v>
      </c>
      <c r="BD82" s="1" t="s">
        <v>172</v>
      </c>
      <c r="BE82" s="1" t="s">
        <v>172</v>
      </c>
      <c r="BF82" s="1" t="s">
        <v>172</v>
      </c>
      <c r="BG82" s="1" t="s">
        <v>172</v>
      </c>
      <c r="BH82" s="1" t="s">
        <v>172</v>
      </c>
      <c r="BI82" s="1" t="s">
        <v>167</v>
      </c>
      <c r="BJ82" s="1" t="s">
        <v>220</v>
      </c>
      <c r="BK82" s="1" t="s">
        <v>317</v>
      </c>
      <c r="BL82" s="1" t="s">
        <v>259</v>
      </c>
      <c r="BM82" s="1" t="s">
        <v>209</v>
      </c>
      <c r="BN82" s="1" t="s">
        <v>172</v>
      </c>
      <c r="BO82" s="1" t="s">
        <v>167</v>
      </c>
      <c r="BP82" s="1" t="s">
        <v>172</v>
      </c>
      <c r="BQ82" s="1" t="s">
        <v>703</v>
      </c>
      <c r="BR82" s="1" t="s">
        <v>704</v>
      </c>
      <c r="BS82" s="1" t="s">
        <v>705</v>
      </c>
      <c r="BT82" s="14"/>
    </row>
    <row r="83" spans="1:72" x14ac:dyDescent="0.2">
      <c r="A83" s="29">
        <v>44172.576477731476</v>
      </c>
      <c r="B83" s="1" t="s">
        <v>148</v>
      </c>
      <c r="C83" s="15">
        <v>36159</v>
      </c>
      <c r="D83" s="12">
        <v>44182</v>
      </c>
      <c r="E83" s="13">
        <f t="shared" si="3"/>
        <v>21</v>
      </c>
      <c r="F83" s="1" t="s">
        <v>497</v>
      </c>
      <c r="G83" s="1" t="s">
        <v>676</v>
      </c>
      <c r="H83" s="1" t="s">
        <v>15</v>
      </c>
      <c r="I83" s="1" t="s">
        <v>15</v>
      </c>
      <c r="J83" s="1" t="s">
        <v>23</v>
      </c>
      <c r="K83" s="1" t="s">
        <v>23</v>
      </c>
      <c r="L83" s="1" t="s">
        <v>48</v>
      </c>
      <c r="M83" s="1" t="s">
        <v>11</v>
      </c>
      <c r="N83" s="1" t="s">
        <v>12</v>
      </c>
      <c r="O83" s="1" t="s">
        <v>13</v>
      </c>
      <c r="P83" s="1" t="s">
        <v>633</v>
      </c>
      <c r="Q83" s="1" t="s">
        <v>706</v>
      </c>
      <c r="R83" s="1" t="s">
        <v>192</v>
      </c>
      <c r="S83" s="1" t="s">
        <v>243</v>
      </c>
      <c r="T83" s="1" t="s">
        <v>635</v>
      </c>
      <c r="U83" s="1" t="s">
        <v>15</v>
      </c>
      <c r="V83" s="19" t="s">
        <v>246</v>
      </c>
      <c r="W83" s="1" t="s">
        <v>179</v>
      </c>
      <c r="X83" s="1" t="s">
        <v>179</v>
      </c>
      <c r="Y83" s="1" t="s">
        <v>159</v>
      </c>
      <c r="Z83" s="1">
        <v>2016</v>
      </c>
      <c r="AA83" s="1" t="s">
        <v>159</v>
      </c>
      <c r="AB83" s="1">
        <v>2021</v>
      </c>
      <c r="AC83" s="1" t="s">
        <v>160</v>
      </c>
      <c r="AD83" s="1" t="s">
        <v>161</v>
      </c>
      <c r="AE83" s="1" t="s">
        <v>215</v>
      </c>
      <c r="AF83" s="1" t="s">
        <v>163</v>
      </c>
      <c r="AG83" s="1" t="s">
        <v>165</v>
      </c>
      <c r="AH83" s="1" t="s">
        <v>165</v>
      </c>
      <c r="AI83" s="1" t="s">
        <v>473</v>
      </c>
      <c r="AJ83" s="1" t="s">
        <v>167</v>
      </c>
      <c r="AK83" s="1" t="s">
        <v>168</v>
      </c>
      <c r="AL83" s="1" t="s">
        <v>172</v>
      </c>
      <c r="AM83" s="1" t="s">
        <v>269</v>
      </c>
      <c r="AN83" s="1" t="s">
        <v>169</v>
      </c>
      <c r="AO83" s="1" t="s">
        <v>368</v>
      </c>
      <c r="AP83" s="1" t="s">
        <v>531</v>
      </c>
      <c r="AQ83" s="1" t="s">
        <v>172</v>
      </c>
      <c r="AR83" s="1" t="s">
        <v>172</v>
      </c>
      <c r="AS83" s="1" t="s">
        <v>172</v>
      </c>
      <c r="AT83" s="1" t="s">
        <v>172</v>
      </c>
      <c r="AU83" s="1" t="s">
        <v>465</v>
      </c>
      <c r="AV83" s="1" t="s">
        <v>342</v>
      </c>
      <c r="AW83" s="1" t="s">
        <v>429</v>
      </c>
      <c r="AX83" s="1" t="s">
        <v>176</v>
      </c>
      <c r="AY83" s="1" t="s">
        <v>205</v>
      </c>
      <c r="AZ83" s="1" t="s">
        <v>234</v>
      </c>
      <c r="BA83" s="1" t="s">
        <v>172</v>
      </c>
      <c r="BB83" s="1" t="s">
        <v>172</v>
      </c>
      <c r="BC83" s="1" t="s">
        <v>172</v>
      </c>
      <c r="BD83" s="1" t="s">
        <v>172</v>
      </c>
      <c r="BE83" s="1" t="s">
        <v>172</v>
      </c>
      <c r="BF83" s="1" t="s">
        <v>172</v>
      </c>
      <c r="BG83" s="1" t="s">
        <v>172</v>
      </c>
      <c r="BH83" s="1" t="s">
        <v>172</v>
      </c>
      <c r="BI83" s="1" t="s">
        <v>172</v>
      </c>
      <c r="BJ83" s="1" t="s">
        <v>411</v>
      </c>
      <c r="BK83" s="1" t="s">
        <v>181</v>
      </c>
      <c r="BL83" s="1" t="s">
        <v>330</v>
      </c>
      <c r="BM83" s="1" t="s">
        <v>304</v>
      </c>
      <c r="BN83" s="1" t="s">
        <v>172</v>
      </c>
      <c r="BO83" s="1" t="s">
        <v>172</v>
      </c>
      <c r="BP83" s="1" t="s">
        <v>172</v>
      </c>
      <c r="BQ83" s="1" t="s">
        <v>220</v>
      </c>
      <c r="BR83" s="1" t="s">
        <v>707</v>
      </c>
      <c r="BS83" s="1" t="s">
        <v>708</v>
      </c>
      <c r="BT83" s="14"/>
    </row>
    <row r="84" spans="1:72" x14ac:dyDescent="0.2">
      <c r="A84" s="29">
        <v>44172.5764915162</v>
      </c>
      <c r="B84" s="1" t="s">
        <v>148</v>
      </c>
      <c r="C84" s="15">
        <v>28567</v>
      </c>
      <c r="D84" s="12">
        <v>44182</v>
      </c>
      <c r="E84" s="13">
        <f t="shared" si="3"/>
        <v>42</v>
      </c>
      <c r="F84" s="1" t="s">
        <v>335</v>
      </c>
      <c r="G84" s="1" t="s">
        <v>676</v>
      </c>
      <c r="H84" s="1" t="s">
        <v>15</v>
      </c>
      <c r="I84" s="1" t="s">
        <v>15</v>
      </c>
      <c r="J84" s="1" t="s">
        <v>9</v>
      </c>
      <c r="K84" s="1" t="s">
        <v>16</v>
      </c>
      <c r="L84" s="1" t="s">
        <v>10</v>
      </c>
      <c r="M84" s="1" t="s">
        <v>11</v>
      </c>
      <c r="N84" s="1" t="s">
        <v>32</v>
      </c>
      <c r="O84" s="1" t="s">
        <v>13</v>
      </c>
      <c r="P84" s="1" t="s">
        <v>633</v>
      </c>
      <c r="Q84" s="1" t="s">
        <v>709</v>
      </c>
      <c r="R84" s="1" t="s">
        <v>153</v>
      </c>
      <c r="S84" s="1" t="s">
        <v>243</v>
      </c>
      <c r="T84" s="1" t="s">
        <v>635</v>
      </c>
      <c r="U84" s="1" t="s">
        <v>15</v>
      </c>
      <c r="V84" s="19" t="s">
        <v>246</v>
      </c>
      <c r="W84" s="14"/>
      <c r="X84" s="1" t="s">
        <v>179</v>
      </c>
      <c r="Y84" s="1" t="s">
        <v>159</v>
      </c>
      <c r="Z84" s="1">
        <v>2016</v>
      </c>
      <c r="AA84" s="1" t="s">
        <v>159</v>
      </c>
      <c r="AB84" s="1">
        <v>2021</v>
      </c>
      <c r="AC84" s="1" t="s">
        <v>596</v>
      </c>
      <c r="AD84" s="1" t="s">
        <v>446</v>
      </c>
      <c r="AE84" s="1" t="s">
        <v>162</v>
      </c>
      <c r="AF84" s="1" t="s">
        <v>314</v>
      </c>
      <c r="AG84" s="1" t="s">
        <v>165</v>
      </c>
      <c r="AH84" s="1" t="s">
        <v>198</v>
      </c>
      <c r="AI84" s="1" t="s">
        <v>301</v>
      </c>
      <c r="AJ84" s="1" t="s">
        <v>172</v>
      </c>
      <c r="AK84" s="1" t="s">
        <v>326</v>
      </c>
      <c r="AL84" s="1" t="s">
        <v>172</v>
      </c>
      <c r="AM84" s="1" t="s">
        <v>326</v>
      </c>
      <c r="AN84" s="1" t="s">
        <v>169</v>
      </c>
      <c r="AO84" s="1" t="s">
        <v>368</v>
      </c>
      <c r="AP84" s="1" t="s">
        <v>165</v>
      </c>
      <c r="AQ84" s="1" t="s">
        <v>172</v>
      </c>
      <c r="AR84" s="1" t="s">
        <v>172</v>
      </c>
      <c r="AS84" s="1" t="s">
        <v>172</v>
      </c>
      <c r="AT84" s="1" t="s">
        <v>172</v>
      </c>
      <c r="AU84" s="1" t="s">
        <v>202</v>
      </c>
      <c r="AV84" s="1" t="s">
        <v>342</v>
      </c>
      <c r="AW84" s="1" t="s">
        <v>294</v>
      </c>
      <c r="AX84" s="1" t="s">
        <v>176</v>
      </c>
      <c r="AY84" s="1" t="s">
        <v>205</v>
      </c>
      <c r="AZ84" s="1" t="s">
        <v>234</v>
      </c>
      <c r="BA84" s="1" t="s">
        <v>172</v>
      </c>
      <c r="BB84" s="1" t="s">
        <v>172</v>
      </c>
      <c r="BC84" s="1" t="s">
        <v>172</v>
      </c>
      <c r="BD84" s="1" t="s">
        <v>172</v>
      </c>
      <c r="BE84" s="1" t="s">
        <v>172</v>
      </c>
      <c r="BF84" s="1" t="s">
        <v>172</v>
      </c>
      <c r="BG84" s="1" t="s">
        <v>172</v>
      </c>
      <c r="BH84" s="1" t="s">
        <v>172</v>
      </c>
      <c r="BI84" s="1" t="s">
        <v>167</v>
      </c>
      <c r="BJ84" s="1" t="s">
        <v>624</v>
      </c>
      <c r="BK84" s="1" t="s">
        <v>258</v>
      </c>
      <c r="BL84" s="1" t="s">
        <v>259</v>
      </c>
      <c r="BM84" s="1" t="s">
        <v>679</v>
      </c>
      <c r="BN84" s="1" t="s">
        <v>172</v>
      </c>
      <c r="BO84" s="1" t="s">
        <v>167</v>
      </c>
      <c r="BP84" s="1" t="s">
        <v>172</v>
      </c>
      <c r="BQ84" s="1" t="s">
        <v>710</v>
      </c>
      <c r="BR84" s="1" t="s">
        <v>711</v>
      </c>
      <c r="BS84" s="1" t="s">
        <v>712</v>
      </c>
      <c r="BT84" s="14"/>
    </row>
    <row r="85" spans="1:72" x14ac:dyDescent="0.2">
      <c r="A85" s="29">
        <v>44172.578651886579</v>
      </c>
      <c r="B85" s="1" t="s">
        <v>148</v>
      </c>
      <c r="C85" s="15">
        <v>29061</v>
      </c>
      <c r="D85" s="12">
        <v>44182</v>
      </c>
      <c r="E85" s="13">
        <f t="shared" si="3"/>
        <v>41</v>
      </c>
      <c r="F85" s="1" t="s">
        <v>497</v>
      </c>
      <c r="G85" s="1" t="s">
        <v>713</v>
      </c>
      <c r="H85" s="1" t="s">
        <v>15</v>
      </c>
      <c r="I85" s="1" t="s">
        <v>15</v>
      </c>
      <c r="J85" s="1" t="s">
        <v>34</v>
      </c>
      <c r="K85" s="1" t="s">
        <v>9</v>
      </c>
      <c r="L85" s="1" t="s">
        <v>48</v>
      </c>
      <c r="M85" s="1" t="s">
        <v>11</v>
      </c>
      <c r="N85" s="1" t="s">
        <v>18</v>
      </c>
      <c r="O85" s="1" t="s">
        <v>29</v>
      </c>
      <c r="P85" s="1" t="s">
        <v>633</v>
      </c>
      <c r="Q85" s="1" t="s">
        <v>214</v>
      </c>
      <c r="R85" s="1" t="s">
        <v>192</v>
      </c>
      <c r="S85" s="1" t="s">
        <v>243</v>
      </c>
      <c r="T85" s="1" t="s">
        <v>635</v>
      </c>
      <c r="U85" s="1" t="s">
        <v>15</v>
      </c>
      <c r="V85" s="19" t="s">
        <v>246</v>
      </c>
      <c r="W85" s="1" t="s">
        <v>312</v>
      </c>
      <c r="X85" s="1" t="s">
        <v>357</v>
      </c>
      <c r="Y85" s="1" t="s">
        <v>158</v>
      </c>
      <c r="Z85" s="1">
        <v>2016</v>
      </c>
      <c r="AA85" s="1" t="s">
        <v>159</v>
      </c>
      <c r="AB85" s="1">
        <v>2021</v>
      </c>
      <c r="AC85" s="1" t="s">
        <v>160</v>
      </c>
      <c r="AD85" s="1" t="s">
        <v>161</v>
      </c>
      <c r="AE85" s="1" t="s">
        <v>215</v>
      </c>
      <c r="AF85" s="1" t="s">
        <v>266</v>
      </c>
      <c r="AG85" s="1" t="s">
        <v>165</v>
      </c>
      <c r="AH85" s="1" t="s">
        <v>198</v>
      </c>
      <c r="AI85" s="1" t="s">
        <v>301</v>
      </c>
      <c r="AJ85" s="1" t="s">
        <v>167</v>
      </c>
      <c r="AK85" s="1" t="s">
        <v>168</v>
      </c>
      <c r="AL85" s="1" t="s">
        <v>167</v>
      </c>
      <c r="AM85" s="14"/>
      <c r="AN85" s="1" t="s">
        <v>714</v>
      </c>
      <c r="AO85" s="1" t="s">
        <v>715</v>
      </c>
      <c r="AP85" s="1" t="s">
        <v>165</v>
      </c>
      <c r="AQ85" s="1" t="s">
        <v>172</v>
      </c>
      <c r="AR85" s="1" t="s">
        <v>172</v>
      </c>
      <c r="AS85" s="1" t="s">
        <v>172</v>
      </c>
      <c r="AT85" s="1" t="s">
        <v>172</v>
      </c>
      <c r="AU85" s="1" t="s">
        <v>202</v>
      </c>
      <c r="AV85" s="1" t="s">
        <v>279</v>
      </c>
      <c r="AW85" s="1" t="s">
        <v>429</v>
      </c>
      <c r="AX85" s="1" t="s">
        <v>176</v>
      </c>
      <c r="AY85" s="1" t="s">
        <v>205</v>
      </c>
      <c r="AZ85" s="1" t="s">
        <v>234</v>
      </c>
      <c r="BA85" s="1" t="s">
        <v>172</v>
      </c>
      <c r="BB85" s="1" t="s">
        <v>172</v>
      </c>
      <c r="BC85" s="1" t="s">
        <v>172</v>
      </c>
      <c r="BD85" s="1" t="s">
        <v>172</v>
      </c>
      <c r="BE85" s="1" t="s">
        <v>172</v>
      </c>
      <c r="BF85" s="1" t="s">
        <v>179</v>
      </c>
      <c r="BG85" s="1" t="s">
        <v>172</v>
      </c>
      <c r="BH85" s="1" t="s">
        <v>172</v>
      </c>
      <c r="BI85" s="1" t="s">
        <v>172</v>
      </c>
      <c r="BJ85" s="1" t="s">
        <v>411</v>
      </c>
      <c r="BK85" s="1" t="s">
        <v>181</v>
      </c>
      <c r="BL85" s="1" t="s">
        <v>456</v>
      </c>
      <c r="BM85" s="1" t="s">
        <v>716</v>
      </c>
      <c r="BN85" s="1" t="s">
        <v>172</v>
      </c>
      <c r="BO85" s="1" t="s">
        <v>172</v>
      </c>
      <c r="BP85" s="1" t="s">
        <v>172</v>
      </c>
      <c r="BQ85" s="1" t="s">
        <v>717</v>
      </c>
      <c r="BR85" s="1" t="s">
        <v>718</v>
      </c>
      <c r="BS85" s="1" t="s">
        <v>719</v>
      </c>
      <c r="BT85" s="14"/>
    </row>
    <row r="86" spans="1:72" x14ac:dyDescent="0.2">
      <c r="A86" s="29">
        <v>44172.588132129633</v>
      </c>
      <c r="B86" s="1" t="s">
        <v>148</v>
      </c>
      <c r="C86" s="15">
        <v>28592</v>
      </c>
      <c r="D86" s="12">
        <v>44182</v>
      </c>
      <c r="E86" s="13">
        <f t="shared" si="3"/>
        <v>42</v>
      </c>
      <c r="F86" s="1" t="s">
        <v>355</v>
      </c>
      <c r="G86" s="1" t="s">
        <v>720</v>
      </c>
      <c r="H86" s="1" t="s">
        <v>15</v>
      </c>
      <c r="I86" s="1" t="s">
        <v>15</v>
      </c>
      <c r="J86" s="1" t="s">
        <v>34</v>
      </c>
      <c r="K86" s="1" t="s">
        <v>34</v>
      </c>
      <c r="L86" s="1" t="s">
        <v>10</v>
      </c>
      <c r="M86" s="1" t="s">
        <v>11</v>
      </c>
      <c r="N86" s="1" t="s">
        <v>18</v>
      </c>
      <c r="O86" s="1" t="s">
        <v>19</v>
      </c>
      <c r="P86" s="1" t="s">
        <v>721</v>
      </c>
      <c r="Q86" s="1" t="s">
        <v>152</v>
      </c>
      <c r="R86" s="1" t="s">
        <v>153</v>
      </c>
      <c r="S86" s="1" t="s">
        <v>243</v>
      </c>
      <c r="T86" s="1" t="s">
        <v>635</v>
      </c>
      <c r="U86" s="1" t="s">
        <v>15</v>
      </c>
      <c r="V86" s="19" t="s">
        <v>246</v>
      </c>
      <c r="W86" s="1" t="s">
        <v>312</v>
      </c>
      <c r="X86" s="1" t="s">
        <v>357</v>
      </c>
      <c r="Y86" s="1" t="s">
        <v>423</v>
      </c>
      <c r="Z86" s="1">
        <v>2019</v>
      </c>
      <c r="AA86" s="1" t="s">
        <v>408</v>
      </c>
      <c r="AB86" s="1">
        <v>2022</v>
      </c>
      <c r="AC86" s="1" t="s">
        <v>160</v>
      </c>
      <c r="AD86" s="1" t="s">
        <v>161</v>
      </c>
      <c r="AE86" s="1" t="s">
        <v>215</v>
      </c>
      <c r="AF86" s="1" t="s">
        <v>314</v>
      </c>
      <c r="AG86" s="1" t="s">
        <v>165</v>
      </c>
      <c r="AH86" s="1" t="s">
        <v>165</v>
      </c>
      <c r="AI86" s="1" t="s">
        <v>325</v>
      </c>
      <c r="AJ86" s="1" t="s">
        <v>167</v>
      </c>
      <c r="AK86" s="14"/>
      <c r="AL86" s="1" t="s">
        <v>167</v>
      </c>
      <c r="AM86" s="14"/>
      <c r="AN86" s="1" t="s">
        <v>169</v>
      </c>
      <c r="AO86" s="1" t="s">
        <v>201</v>
      </c>
      <c r="AP86" s="1" t="s">
        <v>171</v>
      </c>
      <c r="AQ86" s="1" t="s">
        <v>172</v>
      </c>
      <c r="AR86" s="1" t="s">
        <v>172</v>
      </c>
      <c r="AS86" s="1" t="s">
        <v>172</v>
      </c>
      <c r="AT86" s="1" t="s">
        <v>172</v>
      </c>
      <c r="AU86" s="1" t="s">
        <v>465</v>
      </c>
      <c r="AV86" s="1" t="s">
        <v>722</v>
      </c>
      <c r="AW86" s="1" t="s">
        <v>429</v>
      </c>
      <c r="AX86" s="1" t="s">
        <v>176</v>
      </c>
      <c r="AY86" s="1" t="s">
        <v>205</v>
      </c>
      <c r="AZ86" s="1" t="s">
        <v>256</v>
      </c>
      <c r="BA86" s="1" t="s">
        <v>172</v>
      </c>
      <c r="BB86" s="1" t="s">
        <v>167</v>
      </c>
      <c r="BC86" s="1" t="s">
        <v>167</v>
      </c>
      <c r="BD86" s="1" t="s">
        <v>172</v>
      </c>
      <c r="BE86" s="1" t="s">
        <v>172</v>
      </c>
      <c r="BF86" s="1" t="s">
        <v>172</v>
      </c>
      <c r="BG86" s="1" t="s">
        <v>172</v>
      </c>
      <c r="BH86" s="1" t="s">
        <v>172</v>
      </c>
      <c r="BI86" s="1" t="s">
        <v>167</v>
      </c>
      <c r="BJ86" s="1" t="s">
        <v>411</v>
      </c>
      <c r="BK86" s="1" t="s">
        <v>181</v>
      </c>
      <c r="BL86" s="1" t="s">
        <v>558</v>
      </c>
      <c r="BM86" s="1" t="s">
        <v>723</v>
      </c>
      <c r="BN86" s="1" t="s">
        <v>172</v>
      </c>
      <c r="BO86" s="1" t="s">
        <v>167</v>
      </c>
      <c r="BP86" s="1" t="s">
        <v>172</v>
      </c>
      <c r="BQ86" s="1" t="s">
        <v>724</v>
      </c>
      <c r="BR86" s="1" t="s">
        <v>725</v>
      </c>
      <c r="BS86" s="1" t="s">
        <v>726</v>
      </c>
      <c r="BT86" s="14"/>
    </row>
    <row r="87" spans="1:72" x14ac:dyDescent="0.2">
      <c r="A87" s="29">
        <v>44172.599562094911</v>
      </c>
      <c r="B87" s="1" t="s">
        <v>148</v>
      </c>
      <c r="C87" s="15">
        <v>35117</v>
      </c>
      <c r="D87" s="12">
        <v>44182</v>
      </c>
      <c r="E87" s="13">
        <f t="shared" si="3"/>
        <v>24</v>
      </c>
      <c r="F87" s="1" t="s">
        <v>149</v>
      </c>
      <c r="G87" s="1" t="s">
        <v>727</v>
      </c>
      <c r="H87" s="1" t="s">
        <v>15</v>
      </c>
      <c r="I87" s="1" t="s">
        <v>40</v>
      </c>
      <c r="J87" s="1" t="s">
        <v>16</v>
      </c>
      <c r="K87" s="1" t="s">
        <v>16</v>
      </c>
      <c r="L87" s="1" t="s">
        <v>10</v>
      </c>
      <c r="M87" s="1" t="s">
        <v>11</v>
      </c>
      <c r="N87" s="1" t="s">
        <v>18</v>
      </c>
      <c r="O87" s="1" t="s">
        <v>19</v>
      </c>
      <c r="P87" s="1" t="s">
        <v>728</v>
      </c>
      <c r="Q87" s="1" t="s">
        <v>152</v>
      </c>
      <c r="R87" s="1" t="s">
        <v>192</v>
      </c>
      <c r="S87" s="1" t="s">
        <v>243</v>
      </c>
      <c r="T87" s="1" t="s">
        <v>635</v>
      </c>
      <c r="U87" s="1" t="s">
        <v>15</v>
      </c>
      <c r="V87" s="19" t="s">
        <v>246</v>
      </c>
      <c r="W87" s="1" t="s">
        <v>312</v>
      </c>
      <c r="X87" s="1" t="s">
        <v>357</v>
      </c>
      <c r="Y87" s="1" t="s">
        <v>158</v>
      </c>
      <c r="Z87" s="1">
        <v>2016</v>
      </c>
      <c r="AA87" s="1" t="s">
        <v>158</v>
      </c>
      <c r="AB87" s="1">
        <v>2021</v>
      </c>
      <c r="AC87" s="1" t="s">
        <v>288</v>
      </c>
      <c r="AD87" s="1" t="s">
        <v>161</v>
      </c>
      <c r="AE87" s="1" t="s">
        <v>162</v>
      </c>
      <c r="AF87" s="1" t="s">
        <v>163</v>
      </c>
      <c r="AG87" s="1" t="s">
        <v>267</v>
      </c>
      <c r="AH87" s="1" t="s">
        <v>165</v>
      </c>
      <c r="AI87" s="1" t="s">
        <v>473</v>
      </c>
      <c r="AJ87" s="1" t="s">
        <v>172</v>
      </c>
      <c r="AK87" s="1" t="s">
        <v>326</v>
      </c>
      <c r="AL87" s="1" t="s">
        <v>172</v>
      </c>
      <c r="AM87" s="1" t="s">
        <v>269</v>
      </c>
      <c r="AN87" s="1" t="s">
        <v>169</v>
      </c>
      <c r="AO87" s="1" t="s">
        <v>170</v>
      </c>
      <c r="AP87" s="1" t="s">
        <v>171</v>
      </c>
      <c r="AQ87" s="1" t="s">
        <v>172</v>
      </c>
      <c r="AR87" s="1" t="s">
        <v>172</v>
      </c>
      <c r="AS87" s="1" t="s">
        <v>172</v>
      </c>
      <c r="AT87" s="1" t="s">
        <v>172</v>
      </c>
      <c r="AU87" s="1" t="s">
        <v>173</v>
      </c>
      <c r="AV87" s="1" t="s">
        <v>342</v>
      </c>
      <c r="AW87" s="1" t="s">
        <v>348</v>
      </c>
      <c r="AX87" s="1" t="s">
        <v>176</v>
      </c>
      <c r="AY87" s="1" t="s">
        <v>205</v>
      </c>
      <c r="AZ87" s="1" t="s">
        <v>256</v>
      </c>
      <c r="BA87" s="1" t="s">
        <v>172</v>
      </c>
      <c r="BB87" s="1" t="s">
        <v>172</v>
      </c>
      <c r="BC87" s="1" t="s">
        <v>172</v>
      </c>
      <c r="BD87" s="1" t="s">
        <v>172</v>
      </c>
      <c r="BE87" s="1" t="s">
        <v>172</v>
      </c>
      <c r="BF87" s="1" t="s">
        <v>172</v>
      </c>
      <c r="BG87" s="1" t="s">
        <v>172</v>
      </c>
      <c r="BH87" s="1" t="s">
        <v>172</v>
      </c>
      <c r="BI87" s="1" t="s">
        <v>172</v>
      </c>
      <c r="BJ87" s="1" t="s">
        <v>379</v>
      </c>
      <c r="BK87" s="1" t="s">
        <v>181</v>
      </c>
      <c r="BL87" s="1" t="s">
        <v>729</v>
      </c>
      <c r="BM87" s="1" t="s">
        <v>318</v>
      </c>
      <c r="BN87" s="1" t="s">
        <v>172</v>
      </c>
      <c r="BO87" s="1" t="s">
        <v>172</v>
      </c>
      <c r="BP87" s="1" t="s">
        <v>172</v>
      </c>
      <c r="BQ87" s="1" t="s">
        <v>730</v>
      </c>
      <c r="BR87" s="1" t="s">
        <v>731</v>
      </c>
      <c r="BS87" s="1" t="s">
        <v>732</v>
      </c>
      <c r="BT87" s="14"/>
    </row>
    <row r="88" spans="1:72" x14ac:dyDescent="0.2">
      <c r="A88" s="29">
        <v>44172.599957384256</v>
      </c>
      <c r="B88" s="1" t="s">
        <v>148</v>
      </c>
      <c r="C88" s="15">
        <v>29150</v>
      </c>
      <c r="D88" s="12">
        <v>44182</v>
      </c>
      <c r="E88" s="13">
        <f t="shared" si="3"/>
        <v>41</v>
      </c>
      <c r="F88" s="1" t="s">
        <v>149</v>
      </c>
      <c r="G88" s="1" t="s">
        <v>733</v>
      </c>
      <c r="H88" s="1" t="s">
        <v>15</v>
      </c>
      <c r="I88" s="1" t="s">
        <v>15</v>
      </c>
      <c r="J88" s="1" t="s">
        <v>34</v>
      </c>
      <c r="K88" s="1" t="s">
        <v>23</v>
      </c>
      <c r="L88" s="1" t="s">
        <v>10</v>
      </c>
      <c r="M88" s="1" t="s">
        <v>35</v>
      </c>
      <c r="N88" s="1" t="s">
        <v>12</v>
      </c>
      <c r="O88" s="1" t="s">
        <v>39</v>
      </c>
      <c r="P88" s="1" t="s">
        <v>734</v>
      </c>
      <c r="Q88" s="1" t="s">
        <v>284</v>
      </c>
      <c r="R88" s="1" t="s">
        <v>192</v>
      </c>
      <c r="S88" s="1" t="s">
        <v>243</v>
      </c>
      <c r="T88" s="1" t="s">
        <v>635</v>
      </c>
      <c r="U88" s="1" t="s">
        <v>15</v>
      </c>
      <c r="V88" s="19" t="s">
        <v>246</v>
      </c>
      <c r="W88" s="1" t="s">
        <v>312</v>
      </c>
      <c r="X88" s="1" t="s">
        <v>357</v>
      </c>
      <c r="Y88" s="1" t="s">
        <v>408</v>
      </c>
      <c r="Z88" s="1">
        <v>2017</v>
      </c>
      <c r="AA88" s="1" t="s">
        <v>423</v>
      </c>
      <c r="AB88" s="1">
        <v>2022</v>
      </c>
      <c r="AC88" s="1" t="s">
        <v>248</v>
      </c>
      <c r="AD88" s="1" t="s">
        <v>161</v>
      </c>
      <c r="AE88" s="1" t="s">
        <v>215</v>
      </c>
      <c r="AF88" s="1" t="s">
        <v>266</v>
      </c>
      <c r="AG88" s="1" t="s">
        <v>267</v>
      </c>
      <c r="AH88" s="1" t="s">
        <v>165</v>
      </c>
      <c r="AI88" s="1" t="s">
        <v>735</v>
      </c>
      <c r="AJ88" s="1" t="s">
        <v>167</v>
      </c>
      <c r="AK88" s="1" t="s">
        <v>168</v>
      </c>
      <c r="AL88" s="1" t="s">
        <v>167</v>
      </c>
      <c r="AM88" s="1" t="s">
        <v>200</v>
      </c>
      <c r="AN88" s="1" t="s">
        <v>229</v>
      </c>
      <c r="AO88" s="1" t="s">
        <v>201</v>
      </c>
      <c r="AP88" s="1" t="s">
        <v>164</v>
      </c>
      <c r="AQ88" s="1" t="s">
        <v>172</v>
      </c>
      <c r="AR88" s="1" t="s">
        <v>172</v>
      </c>
      <c r="AS88" s="1" t="s">
        <v>172</v>
      </c>
      <c r="AT88" s="1" t="s">
        <v>167</v>
      </c>
      <c r="AU88" s="1" t="s">
        <v>393</v>
      </c>
      <c r="AV88" s="1" t="s">
        <v>359</v>
      </c>
      <c r="AW88" s="1" t="s">
        <v>409</v>
      </c>
      <c r="AX88" s="1" t="s">
        <v>204</v>
      </c>
      <c r="AY88" s="1" t="s">
        <v>272</v>
      </c>
      <c r="AZ88" s="1" t="s">
        <v>206</v>
      </c>
      <c r="BA88" s="1" t="s">
        <v>172</v>
      </c>
      <c r="BB88" s="1" t="s">
        <v>172</v>
      </c>
      <c r="BC88" s="1" t="s">
        <v>172</v>
      </c>
      <c r="BD88" s="1" t="s">
        <v>172</v>
      </c>
      <c r="BE88" s="1" t="s">
        <v>172</v>
      </c>
      <c r="BF88" s="1" t="s">
        <v>172</v>
      </c>
      <c r="BG88" s="1" t="s">
        <v>172</v>
      </c>
      <c r="BH88" s="1" t="s">
        <v>172</v>
      </c>
      <c r="BI88" s="1" t="s">
        <v>179</v>
      </c>
      <c r="BJ88" s="1" t="s">
        <v>379</v>
      </c>
      <c r="BK88" s="1" t="s">
        <v>181</v>
      </c>
      <c r="BL88" s="1" t="s">
        <v>544</v>
      </c>
      <c r="BM88" s="1" t="s">
        <v>672</v>
      </c>
      <c r="BN88" s="1" t="s">
        <v>172</v>
      </c>
      <c r="BO88" s="1" t="s">
        <v>172</v>
      </c>
      <c r="BP88" s="1" t="s">
        <v>172</v>
      </c>
      <c r="BQ88" s="1" t="s">
        <v>736</v>
      </c>
      <c r="BR88" s="1" t="s">
        <v>737</v>
      </c>
      <c r="BS88" s="1" t="s">
        <v>509</v>
      </c>
      <c r="BT88" s="14"/>
    </row>
    <row r="89" spans="1:72" x14ac:dyDescent="0.2">
      <c r="A89" s="29">
        <v>44172.6004503125</v>
      </c>
      <c r="B89" s="1" t="s">
        <v>148</v>
      </c>
      <c r="C89" s="15">
        <v>32149</v>
      </c>
      <c r="D89" s="12">
        <v>44182</v>
      </c>
      <c r="E89" s="13">
        <f t="shared" si="3"/>
        <v>32</v>
      </c>
      <c r="F89" s="1" t="s">
        <v>335</v>
      </c>
      <c r="G89" s="1" t="s">
        <v>676</v>
      </c>
      <c r="H89" s="1" t="s">
        <v>15</v>
      </c>
      <c r="I89" s="1" t="s">
        <v>15</v>
      </c>
      <c r="J89" s="1" t="s">
        <v>23</v>
      </c>
      <c r="K89" s="1" t="s">
        <v>23</v>
      </c>
      <c r="L89" s="1" t="s">
        <v>48</v>
      </c>
      <c r="M89" s="1" t="s">
        <v>11</v>
      </c>
      <c r="N89" s="1" t="s">
        <v>12</v>
      </c>
      <c r="O89" s="1" t="s">
        <v>13</v>
      </c>
      <c r="P89" s="1" t="s">
        <v>633</v>
      </c>
      <c r="Q89" s="1" t="s">
        <v>416</v>
      </c>
      <c r="R89" s="1" t="s">
        <v>153</v>
      </c>
      <c r="S89" s="1" t="s">
        <v>243</v>
      </c>
      <c r="T89" s="1" t="s">
        <v>635</v>
      </c>
      <c r="U89" s="1" t="s">
        <v>15</v>
      </c>
      <c r="V89" s="19" t="s">
        <v>246</v>
      </c>
      <c r="W89" s="1" t="s">
        <v>179</v>
      </c>
      <c r="X89" s="1" t="s">
        <v>179</v>
      </c>
      <c r="Y89" s="1" t="s">
        <v>313</v>
      </c>
      <c r="Z89" s="1">
        <v>2018</v>
      </c>
      <c r="AA89" s="1" t="s">
        <v>159</v>
      </c>
      <c r="AB89" s="1">
        <v>2021</v>
      </c>
      <c r="AC89" s="1" t="s">
        <v>160</v>
      </c>
      <c r="AD89" s="1" t="s">
        <v>161</v>
      </c>
      <c r="AE89" s="1" t="s">
        <v>215</v>
      </c>
      <c r="AF89" s="1" t="s">
        <v>266</v>
      </c>
      <c r="AG89" s="1" t="s">
        <v>165</v>
      </c>
      <c r="AH89" s="1" t="s">
        <v>165</v>
      </c>
      <c r="AI89" s="1" t="s">
        <v>289</v>
      </c>
      <c r="AJ89" s="1" t="s">
        <v>167</v>
      </c>
      <c r="AK89" s="1" t="s">
        <v>168</v>
      </c>
      <c r="AL89" s="1" t="s">
        <v>167</v>
      </c>
      <c r="AM89" s="1" t="s">
        <v>200</v>
      </c>
      <c r="AN89" s="1" t="s">
        <v>251</v>
      </c>
      <c r="AO89" s="1" t="s">
        <v>522</v>
      </c>
      <c r="AP89" s="1" t="s">
        <v>171</v>
      </c>
      <c r="AQ89" s="1" t="s">
        <v>172</v>
      </c>
      <c r="AR89" s="1" t="s">
        <v>172</v>
      </c>
      <c r="AS89" s="1" t="s">
        <v>172</v>
      </c>
      <c r="AT89" s="1" t="s">
        <v>172</v>
      </c>
      <c r="AU89" s="1" t="s">
        <v>393</v>
      </c>
      <c r="AV89" s="1" t="s">
        <v>342</v>
      </c>
      <c r="AW89" s="1" t="s">
        <v>429</v>
      </c>
      <c r="AX89" s="1" t="s">
        <v>176</v>
      </c>
      <c r="AY89" s="1" t="s">
        <v>205</v>
      </c>
      <c r="AZ89" s="1" t="s">
        <v>234</v>
      </c>
      <c r="BA89" s="1" t="s">
        <v>172</v>
      </c>
      <c r="BB89" s="1" t="s">
        <v>167</v>
      </c>
      <c r="BC89" s="1" t="s">
        <v>172</v>
      </c>
      <c r="BD89" s="1" t="s">
        <v>172</v>
      </c>
      <c r="BE89" s="1" t="s">
        <v>172</v>
      </c>
      <c r="BF89" s="1" t="s">
        <v>172</v>
      </c>
      <c r="BG89" s="1" t="s">
        <v>172</v>
      </c>
      <c r="BH89" s="1" t="s">
        <v>172</v>
      </c>
      <c r="BI89" s="1" t="s">
        <v>172</v>
      </c>
      <c r="BJ89" s="1" t="s">
        <v>379</v>
      </c>
      <c r="BK89" s="1" t="s">
        <v>181</v>
      </c>
      <c r="BL89" s="1" t="s">
        <v>330</v>
      </c>
      <c r="BM89" s="1" t="s">
        <v>679</v>
      </c>
      <c r="BN89" s="1" t="s">
        <v>172</v>
      </c>
      <c r="BO89" s="1" t="s">
        <v>167</v>
      </c>
      <c r="BP89" s="1" t="s">
        <v>172</v>
      </c>
      <c r="BQ89" s="1" t="s">
        <v>738</v>
      </c>
      <c r="BR89" s="1" t="s">
        <v>739</v>
      </c>
      <c r="BS89" s="1" t="s">
        <v>740</v>
      </c>
      <c r="BT89" s="14"/>
    </row>
    <row r="90" spans="1:72" x14ac:dyDescent="0.2">
      <c r="A90" s="29">
        <v>44172.600690300926</v>
      </c>
      <c r="B90" s="1" t="s">
        <v>148</v>
      </c>
      <c r="C90" s="15">
        <v>33365</v>
      </c>
      <c r="D90" s="12">
        <v>44182</v>
      </c>
      <c r="E90" s="13">
        <f t="shared" si="3"/>
        <v>29</v>
      </c>
      <c r="F90" s="1" t="s">
        <v>335</v>
      </c>
      <c r="G90" s="1" t="s">
        <v>322</v>
      </c>
      <c r="H90" s="1" t="s">
        <v>21</v>
      </c>
      <c r="I90" s="1" t="s">
        <v>50</v>
      </c>
      <c r="J90" s="1" t="s">
        <v>23</v>
      </c>
      <c r="K90" s="1" t="s">
        <v>16</v>
      </c>
      <c r="L90" s="1" t="s">
        <v>10</v>
      </c>
      <c r="M90" s="1" t="s">
        <v>24</v>
      </c>
      <c r="N90" s="1" t="s">
        <v>32</v>
      </c>
      <c r="O90" s="1" t="s">
        <v>19</v>
      </c>
      <c r="P90" s="1" t="s">
        <v>633</v>
      </c>
      <c r="Q90" s="1" t="s">
        <v>347</v>
      </c>
      <c r="R90" s="1" t="s">
        <v>192</v>
      </c>
      <c r="S90" s="1" t="s">
        <v>243</v>
      </c>
      <c r="T90" s="1" t="s">
        <v>310</v>
      </c>
      <c r="U90" s="1" t="s">
        <v>21</v>
      </c>
      <c r="V90" s="1" t="s">
        <v>311</v>
      </c>
      <c r="W90" s="1" t="s">
        <v>179</v>
      </c>
      <c r="X90" s="1" t="s">
        <v>179</v>
      </c>
      <c r="Y90" s="1" t="s">
        <v>423</v>
      </c>
      <c r="Z90" s="1">
        <v>2019</v>
      </c>
      <c r="AA90" s="1" t="s">
        <v>423</v>
      </c>
      <c r="AB90" s="1">
        <v>2021</v>
      </c>
      <c r="AC90" s="1" t="s">
        <v>160</v>
      </c>
      <c r="AD90" s="1" t="s">
        <v>161</v>
      </c>
      <c r="AE90" s="1" t="s">
        <v>215</v>
      </c>
      <c r="AF90" s="1" t="s">
        <v>163</v>
      </c>
      <c r="AG90" s="1" t="s">
        <v>165</v>
      </c>
      <c r="AH90" s="1" t="s">
        <v>198</v>
      </c>
      <c r="AI90" s="1" t="s">
        <v>339</v>
      </c>
      <c r="AJ90" s="1" t="s">
        <v>172</v>
      </c>
      <c r="AK90" s="1" t="s">
        <v>168</v>
      </c>
      <c r="AL90" s="1" t="s">
        <v>167</v>
      </c>
      <c r="AM90" s="1" t="s">
        <v>200</v>
      </c>
      <c r="AN90" s="1" t="s">
        <v>169</v>
      </c>
      <c r="AO90" s="1" t="s">
        <v>270</v>
      </c>
      <c r="AP90" s="1" t="s">
        <v>171</v>
      </c>
      <c r="AQ90" s="1" t="s">
        <v>172</v>
      </c>
      <c r="AR90" s="1" t="s">
        <v>172</v>
      </c>
      <c r="AS90" s="1" t="s">
        <v>172</v>
      </c>
      <c r="AT90" s="1" t="s">
        <v>172</v>
      </c>
      <c r="AU90" s="1" t="s">
        <v>369</v>
      </c>
      <c r="AV90" s="1" t="s">
        <v>252</v>
      </c>
      <c r="AW90" s="1" t="s">
        <v>492</v>
      </c>
      <c r="AX90" s="1" t="s">
        <v>218</v>
      </c>
      <c r="AY90" s="1" t="s">
        <v>205</v>
      </c>
      <c r="AZ90" s="1" t="s">
        <v>178</v>
      </c>
      <c r="BA90" s="1" t="s">
        <v>167</v>
      </c>
      <c r="BB90" s="1" t="s">
        <v>179</v>
      </c>
      <c r="BC90" s="1" t="s">
        <v>172</v>
      </c>
      <c r="BD90" s="1" t="s">
        <v>172</v>
      </c>
      <c r="BE90" s="1" t="s">
        <v>179</v>
      </c>
      <c r="BF90" s="1" t="s">
        <v>172</v>
      </c>
      <c r="BG90" s="1" t="s">
        <v>172</v>
      </c>
      <c r="BH90" s="1" t="s">
        <v>172</v>
      </c>
      <c r="BI90" s="1" t="s">
        <v>179</v>
      </c>
      <c r="BJ90" s="1" t="s">
        <v>329</v>
      </c>
      <c r="BK90" s="1" t="s">
        <v>317</v>
      </c>
      <c r="BL90" s="1" t="s">
        <v>544</v>
      </c>
      <c r="BM90" s="1" t="s">
        <v>318</v>
      </c>
      <c r="BN90" s="1" t="s">
        <v>172</v>
      </c>
      <c r="BO90" s="1" t="s">
        <v>167</v>
      </c>
      <c r="BP90" s="1" t="s">
        <v>172</v>
      </c>
      <c r="BQ90" s="1" t="s">
        <v>741</v>
      </c>
      <c r="BR90" s="1" t="s">
        <v>742</v>
      </c>
      <c r="BS90" s="1" t="s">
        <v>743</v>
      </c>
      <c r="BT90" s="14"/>
    </row>
    <row r="91" spans="1:72" x14ac:dyDescent="0.2">
      <c r="A91" s="29">
        <v>44172.601169085647</v>
      </c>
      <c r="B91" s="1" t="s">
        <v>148</v>
      </c>
      <c r="C91" s="15">
        <v>27170</v>
      </c>
      <c r="D91" s="12">
        <v>44182</v>
      </c>
      <c r="E91" s="13">
        <f t="shared" si="3"/>
        <v>46</v>
      </c>
      <c r="F91" s="1" t="s">
        <v>497</v>
      </c>
      <c r="G91" s="1" t="s">
        <v>676</v>
      </c>
      <c r="H91" s="1" t="s">
        <v>15</v>
      </c>
      <c r="I91" s="1" t="s">
        <v>15</v>
      </c>
      <c r="J91" s="1" t="s">
        <v>34</v>
      </c>
      <c r="K91" s="1" t="s">
        <v>9</v>
      </c>
      <c r="L91" s="1" t="s">
        <v>10</v>
      </c>
      <c r="M91" s="1" t="s">
        <v>11</v>
      </c>
      <c r="N91" s="1" t="s">
        <v>12</v>
      </c>
      <c r="O91" s="1" t="s">
        <v>39</v>
      </c>
      <c r="P91" s="1" t="s">
        <v>633</v>
      </c>
      <c r="Q91" s="1" t="s">
        <v>744</v>
      </c>
      <c r="R91" s="1" t="s">
        <v>153</v>
      </c>
      <c r="S91" s="1" t="s">
        <v>745</v>
      </c>
      <c r="T91" s="1" t="s">
        <v>635</v>
      </c>
      <c r="U91" s="1" t="s">
        <v>15</v>
      </c>
      <c r="V91" s="19" t="s">
        <v>246</v>
      </c>
      <c r="W91" s="1" t="s">
        <v>357</v>
      </c>
      <c r="X91" s="1" t="s">
        <v>357</v>
      </c>
      <c r="Y91" s="1" t="s">
        <v>159</v>
      </c>
      <c r="Z91" s="1">
        <v>2016</v>
      </c>
      <c r="AA91" s="1" t="s">
        <v>159</v>
      </c>
      <c r="AB91" s="1">
        <v>2021</v>
      </c>
      <c r="AC91" s="1" t="s">
        <v>596</v>
      </c>
      <c r="AD91" s="1" t="s">
        <v>161</v>
      </c>
      <c r="AE91" s="1" t="s">
        <v>215</v>
      </c>
      <c r="AF91" s="1" t="s">
        <v>163</v>
      </c>
      <c r="AG91" s="1" t="s">
        <v>165</v>
      </c>
      <c r="AH91" s="1" t="s">
        <v>198</v>
      </c>
      <c r="AI91" s="1" t="s">
        <v>198</v>
      </c>
      <c r="AJ91" s="1" t="s">
        <v>167</v>
      </c>
      <c r="AK91" s="14"/>
      <c r="AL91" s="1" t="s">
        <v>167</v>
      </c>
      <c r="AM91" s="1" t="s">
        <v>200</v>
      </c>
      <c r="AN91" s="1" t="s">
        <v>169</v>
      </c>
      <c r="AO91" s="1" t="s">
        <v>270</v>
      </c>
      <c r="AP91" s="1" t="s">
        <v>165</v>
      </c>
      <c r="AQ91" s="1" t="s">
        <v>172</v>
      </c>
      <c r="AR91" s="1" t="s">
        <v>172</v>
      </c>
      <c r="AS91" s="1" t="s">
        <v>172</v>
      </c>
      <c r="AT91" s="1" t="s">
        <v>167</v>
      </c>
      <c r="AU91" s="1" t="s">
        <v>393</v>
      </c>
      <c r="AV91" s="1" t="s">
        <v>174</v>
      </c>
      <c r="AW91" s="1" t="s">
        <v>203</v>
      </c>
      <c r="AX91" s="1" t="s">
        <v>218</v>
      </c>
      <c r="AY91" s="1" t="s">
        <v>177</v>
      </c>
      <c r="AZ91" s="1" t="s">
        <v>178</v>
      </c>
      <c r="BA91" s="1" t="s">
        <v>172</v>
      </c>
      <c r="BB91" s="1" t="s">
        <v>172</v>
      </c>
      <c r="BC91" s="1" t="s">
        <v>172</v>
      </c>
      <c r="BD91" s="1" t="s">
        <v>172</v>
      </c>
      <c r="BE91" s="1" t="s">
        <v>172</v>
      </c>
      <c r="BF91" s="1" t="s">
        <v>172</v>
      </c>
      <c r="BG91" s="1" t="s">
        <v>172</v>
      </c>
      <c r="BH91" s="1" t="s">
        <v>172</v>
      </c>
      <c r="BI91" s="1" t="s">
        <v>167</v>
      </c>
      <c r="BJ91" s="1" t="s">
        <v>295</v>
      </c>
      <c r="BK91" s="1" t="s">
        <v>419</v>
      </c>
      <c r="BL91" s="1" t="s">
        <v>303</v>
      </c>
      <c r="BM91" s="1" t="s">
        <v>746</v>
      </c>
      <c r="BN91" s="1" t="s">
        <v>172</v>
      </c>
      <c r="BO91" s="1" t="s">
        <v>172</v>
      </c>
      <c r="BP91" s="1" t="s">
        <v>172</v>
      </c>
      <c r="BQ91" s="1" t="s">
        <v>747</v>
      </c>
      <c r="BR91" s="1" t="s">
        <v>748</v>
      </c>
      <c r="BS91" s="1" t="s">
        <v>749</v>
      </c>
      <c r="BT91" s="14"/>
    </row>
    <row r="92" spans="1:72" x14ac:dyDescent="0.2">
      <c r="A92" s="29">
        <v>44172.603765798616</v>
      </c>
      <c r="B92" s="1" t="s">
        <v>148</v>
      </c>
      <c r="C92" s="15">
        <v>32565</v>
      </c>
      <c r="D92" s="12">
        <v>44182</v>
      </c>
      <c r="E92" s="13">
        <f t="shared" si="3"/>
        <v>31</v>
      </c>
      <c r="F92" s="1" t="s">
        <v>149</v>
      </c>
      <c r="G92" s="1" t="s">
        <v>188</v>
      </c>
      <c r="H92" s="1" t="s">
        <v>15</v>
      </c>
      <c r="I92" s="1" t="s">
        <v>15</v>
      </c>
      <c r="J92" s="1" t="s">
        <v>23</v>
      </c>
      <c r="K92" s="1" t="s">
        <v>16</v>
      </c>
      <c r="L92" s="1" t="s">
        <v>10</v>
      </c>
      <c r="M92" s="1" t="s">
        <v>11</v>
      </c>
      <c r="N92" s="1" t="s">
        <v>32</v>
      </c>
      <c r="O92" s="1" t="s">
        <v>13</v>
      </c>
      <c r="P92" s="1" t="s">
        <v>633</v>
      </c>
      <c r="Q92" s="1" t="s">
        <v>191</v>
      </c>
      <c r="R92" s="1" t="s">
        <v>153</v>
      </c>
      <c r="S92" s="1" t="s">
        <v>220</v>
      </c>
      <c r="T92" s="1" t="s">
        <v>635</v>
      </c>
      <c r="U92" s="1" t="s">
        <v>15</v>
      </c>
      <c r="V92" s="19" t="s">
        <v>246</v>
      </c>
      <c r="W92" s="1" t="s">
        <v>157</v>
      </c>
      <c r="X92" s="1" t="s">
        <v>357</v>
      </c>
      <c r="Y92" s="1" t="s">
        <v>159</v>
      </c>
      <c r="Z92" s="1">
        <v>2016</v>
      </c>
      <c r="AA92" s="1" t="s">
        <v>159</v>
      </c>
      <c r="AB92" s="1">
        <v>2021</v>
      </c>
      <c r="AC92" s="1" t="s">
        <v>160</v>
      </c>
      <c r="AD92" s="1" t="s">
        <v>161</v>
      </c>
      <c r="AE92" s="1" t="s">
        <v>162</v>
      </c>
      <c r="AF92" s="1" t="s">
        <v>163</v>
      </c>
      <c r="AG92" s="1" t="s">
        <v>165</v>
      </c>
      <c r="AH92" s="1" t="s">
        <v>165</v>
      </c>
      <c r="AI92" s="1" t="s">
        <v>461</v>
      </c>
      <c r="AJ92" s="1" t="s">
        <v>167</v>
      </c>
      <c r="AK92" s="1" t="s">
        <v>168</v>
      </c>
      <c r="AL92" s="1" t="s">
        <v>172</v>
      </c>
      <c r="AM92" s="1" t="s">
        <v>290</v>
      </c>
      <c r="AN92" s="1" t="s">
        <v>750</v>
      </c>
      <c r="AO92" s="1" t="s">
        <v>201</v>
      </c>
      <c r="AP92" s="1" t="s">
        <v>164</v>
      </c>
      <c r="AQ92" s="1" t="s">
        <v>172</v>
      </c>
      <c r="AR92" s="1" t="s">
        <v>172</v>
      </c>
      <c r="AS92" s="1" t="s">
        <v>172</v>
      </c>
      <c r="AT92" s="1" t="s">
        <v>172</v>
      </c>
      <c r="AU92" s="1" t="s">
        <v>292</v>
      </c>
      <c r="AV92" s="1" t="s">
        <v>359</v>
      </c>
      <c r="AW92" s="1" t="s">
        <v>175</v>
      </c>
      <c r="AX92" s="1" t="s">
        <v>441</v>
      </c>
      <c r="AY92" s="1" t="s">
        <v>205</v>
      </c>
      <c r="AZ92" s="1" t="s">
        <v>751</v>
      </c>
      <c r="BA92" s="1" t="s">
        <v>172</v>
      </c>
      <c r="BB92" s="1" t="s">
        <v>167</v>
      </c>
      <c r="BC92" s="1" t="s">
        <v>172</v>
      </c>
      <c r="BD92" s="1" t="s">
        <v>172</v>
      </c>
      <c r="BE92" s="1" t="s">
        <v>172</v>
      </c>
      <c r="BF92" s="1" t="s">
        <v>179</v>
      </c>
      <c r="BG92" s="1" t="s">
        <v>172</v>
      </c>
      <c r="BH92" s="1" t="s">
        <v>167</v>
      </c>
      <c r="BI92" s="1" t="s">
        <v>179</v>
      </c>
      <c r="BJ92" s="1" t="s">
        <v>180</v>
      </c>
      <c r="BK92" s="1" t="s">
        <v>181</v>
      </c>
      <c r="BL92" s="1" t="s">
        <v>182</v>
      </c>
      <c r="BM92" s="1" t="s">
        <v>304</v>
      </c>
      <c r="BN92" s="1" t="s">
        <v>172</v>
      </c>
      <c r="BO92" s="1" t="s">
        <v>167</v>
      </c>
      <c r="BP92" s="1" t="s">
        <v>172</v>
      </c>
      <c r="BQ92" s="1" t="s">
        <v>752</v>
      </c>
      <c r="BR92" s="1" t="s">
        <v>753</v>
      </c>
      <c r="BS92" s="1" t="s">
        <v>754</v>
      </c>
      <c r="BT92" s="14"/>
    </row>
    <row r="93" spans="1:72" x14ac:dyDescent="0.2">
      <c r="A93" s="29">
        <v>44172.603832974535</v>
      </c>
      <c r="B93" s="1" t="s">
        <v>148</v>
      </c>
      <c r="C93" s="15">
        <v>30036</v>
      </c>
      <c r="D93" s="12">
        <v>44182</v>
      </c>
      <c r="E93" s="13">
        <f t="shared" si="3"/>
        <v>38</v>
      </c>
      <c r="F93" s="1" t="s">
        <v>335</v>
      </c>
      <c r="G93" s="1" t="s">
        <v>755</v>
      </c>
      <c r="H93" s="1" t="s">
        <v>15</v>
      </c>
      <c r="I93" s="1" t="s">
        <v>65</v>
      </c>
      <c r="J93" s="1" t="s">
        <v>34</v>
      </c>
      <c r="K93" s="1" t="s">
        <v>34</v>
      </c>
      <c r="L93" s="1" t="s">
        <v>10</v>
      </c>
      <c r="M93" s="1" t="s">
        <v>35</v>
      </c>
      <c r="N93" s="1" t="s">
        <v>12</v>
      </c>
      <c r="O93" s="1" t="s">
        <v>39</v>
      </c>
      <c r="P93" s="1" t="s">
        <v>756</v>
      </c>
      <c r="Q93" s="1" t="s">
        <v>757</v>
      </c>
      <c r="R93" s="1" t="s">
        <v>192</v>
      </c>
      <c r="S93" s="1" t="s">
        <v>243</v>
      </c>
      <c r="T93" s="1" t="s">
        <v>635</v>
      </c>
      <c r="U93" s="1" t="s">
        <v>15</v>
      </c>
      <c r="V93" s="19" t="s">
        <v>246</v>
      </c>
      <c r="W93" s="1" t="s">
        <v>312</v>
      </c>
      <c r="X93" s="1" t="s">
        <v>196</v>
      </c>
      <c r="Y93" s="1" t="s">
        <v>265</v>
      </c>
      <c r="Z93" s="1">
        <v>2017</v>
      </c>
      <c r="AA93" s="1" t="s">
        <v>158</v>
      </c>
      <c r="AB93" s="1">
        <v>2020</v>
      </c>
      <c r="AC93" s="1" t="s">
        <v>160</v>
      </c>
      <c r="AD93" s="1" t="s">
        <v>161</v>
      </c>
      <c r="AE93" s="1" t="s">
        <v>215</v>
      </c>
      <c r="AF93" s="1" t="s">
        <v>314</v>
      </c>
      <c r="AG93" s="1" t="s">
        <v>165</v>
      </c>
      <c r="AH93" s="1" t="s">
        <v>165</v>
      </c>
      <c r="AI93" s="1" t="s">
        <v>473</v>
      </c>
      <c r="AJ93" s="1" t="s">
        <v>167</v>
      </c>
      <c r="AK93" s="1" t="s">
        <v>168</v>
      </c>
      <c r="AL93" s="1" t="s">
        <v>167</v>
      </c>
      <c r="AM93" s="1" t="s">
        <v>200</v>
      </c>
      <c r="AN93" s="1" t="s">
        <v>229</v>
      </c>
      <c r="AO93" s="1" t="s">
        <v>758</v>
      </c>
      <c r="AP93" s="1" t="s">
        <v>165</v>
      </c>
      <c r="AQ93" s="1" t="s">
        <v>172</v>
      </c>
      <c r="AR93" s="1" t="s">
        <v>172</v>
      </c>
      <c r="AS93" s="1" t="s">
        <v>172</v>
      </c>
      <c r="AT93" s="1" t="s">
        <v>167</v>
      </c>
      <c r="AU93" s="1" t="s">
        <v>173</v>
      </c>
      <c r="AV93" s="1" t="s">
        <v>722</v>
      </c>
      <c r="AW93" s="1" t="s">
        <v>348</v>
      </c>
      <c r="AX93" s="1" t="s">
        <v>204</v>
      </c>
      <c r="AY93" s="1" t="s">
        <v>205</v>
      </c>
      <c r="AZ93" s="1" t="s">
        <v>234</v>
      </c>
      <c r="BA93" s="1" t="s">
        <v>172</v>
      </c>
      <c r="BB93" s="1" t="s">
        <v>172</v>
      </c>
      <c r="BC93" s="1" t="s">
        <v>172</v>
      </c>
      <c r="BD93" s="1" t="s">
        <v>172</v>
      </c>
      <c r="BE93" s="1" t="s">
        <v>172</v>
      </c>
      <c r="BF93" s="1" t="s">
        <v>172</v>
      </c>
      <c r="BG93" s="1" t="s">
        <v>172</v>
      </c>
      <c r="BH93" s="1" t="s">
        <v>172</v>
      </c>
      <c r="BI93" s="1" t="s">
        <v>172</v>
      </c>
      <c r="BJ93" s="1" t="s">
        <v>379</v>
      </c>
      <c r="BK93" s="1" t="s">
        <v>181</v>
      </c>
      <c r="BL93" s="1" t="s">
        <v>456</v>
      </c>
      <c r="BM93" s="1" t="s">
        <v>424</v>
      </c>
      <c r="BN93" s="1" t="s">
        <v>172</v>
      </c>
      <c r="BO93" s="1" t="s">
        <v>172</v>
      </c>
      <c r="BP93" s="1" t="s">
        <v>172</v>
      </c>
      <c r="BQ93" s="1" t="s">
        <v>759</v>
      </c>
      <c r="BR93" s="1" t="s">
        <v>760</v>
      </c>
      <c r="BS93" s="1" t="s">
        <v>761</v>
      </c>
      <c r="BT93" s="14"/>
    </row>
    <row r="94" spans="1:72" x14ac:dyDescent="0.2">
      <c r="A94" s="29">
        <v>44172.605330856481</v>
      </c>
      <c r="B94" s="1" t="s">
        <v>148</v>
      </c>
      <c r="C94" s="15">
        <v>34578</v>
      </c>
      <c r="D94" s="12">
        <v>44182</v>
      </c>
      <c r="E94" s="13">
        <f t="shared" si="3"/>
        <v>26</v>
      </c>
      <c r="F94" s="1" t="s">
        <v>149</v>
      </c>
      <c r="G94" s="1" t="s">
        <v>762</v>
      </c>
      <c r="H94" s="1" t="s">
        <v>15</v>
      </c>
      <c r="I94" s="1" t="s">
        <v>59</v>
      </c>
      <c r="J94" s="1" t="s">
        <v>23</v>
      </c>
      <c r="K94" s="1" t="s">
        <v>23</v>
      </c>
      <c r="L94" s="1" t="s">
        <v>10</v>
      </c>
      <c r="M94" s="1" t="s">
        <v>24</v>
      </c>
      <c r="N94" s="1" t="s">
        <v>32</v>
      </c>
      <c r="O94" s="1" t="s">
        <v>13</v>
      </c>
      <c r="P94" s="1" t="s">
        <v>309</v>
      </c>
      <c r="Q94" s="1" t="s">
        <v>763</v>
      </c>
      <c r="R94" s="1" t="s">
        <v>192</v>
      </c>
      <c r="S94" s="1" t="s">
        <v>764</v>
      </c>
      <c r="T94" s="1" t="s">
        <v>635</v>
      </c>
      <c r="U94" s="1" t="s">
        <v>15</v>
      </c>
      <c r="V94" s="19" t="s">
        <v>246</v>
      </c>
      <c r="W94" s="1" t="s">
        <v>196</v>
      </c>
      <c r="X94" s="1" t="s">
        <v>196</v>
      </c>
      <c r="Y94" s="1" t="s">
        <v>197</v>
      </c>
      <c r="Z94" s="1">
        <v>2020</v>
      </c>
      <c r="AA94" s="1" t="s">
        <v>423</v>
      </c>
      <c r="AB94" s="1">
        <v>2021</v>
      </c>
      <c r="AC94" s="1" t="s">
        <v>288</v>
      </c>
      <c r="AD94" s="1" t="s">
        <v>161</v>
      </c>
      <c r="AE94" s="1" t="s">
        <v>162</v>
      </c>
      <c r="AF94" s="1" t="s">
        <v>266</v>
      </c>
      <c r="AG94" s="1" t="s">
        <v>267</v>
      </c>
      <c r="AH94" s="1" t="s">
        <v>165</v>
      </c>
      <c r="AI94" s="1" t="s">
        <v>367</v>
      </c>
      <c r="AJ94" s="1" t="s">
        <v>172</v>
      </c>
      <c r="AK94" s="1" t="s">
        <v>480</v>
      </c>
      <c r="AL94" s="1" t="s">
        <v>167</v>
      </c>
      <c r="AM94" s="14"/>
      <c r="AN94" s="1" t="s">
        <v>169</v>
      </c>
      <c r="AO94" s="1" t="s">
        <v>270</v>
      </c>
      <c r="AP94" s="1" t="s">
        <v>171</v>
      </c>
      <c r="AQ94" s="1" t="s">
        <v>172</v>
      </c>
      <c r="AR94" s="1" t="s">
        <v>172</v>
      </c>
      <c r="AS94" s="1" t="s">
        <v>172</v>
      </c>
      <c r="AT94" s="1" t="s">
        <v>172</v>
      </c>
      <c r="AU94" s="1" t="s">
        <v>202</v>
      </c>
      <c r="AV94" s="1" t="s">
        <v>370</v>
      </c>
      <c r="AW94" s="1" t="s">
        <v>765</v>
      </c>
      <c r="AX94" s="1" t="s">
        <v>218</v>
      </c>
      <c r="AY94" s="1" t="s">
        <v>272</v>
      </c>
      <c r="AZ94" s="1" t="s">
        <v>410</v>
      </c>
      <c r="BA94" s="1" t="s">
        <v>172</v>
      </c>
      <c r="BB94" s="1" t="s">
        <v>167</v>
      </c>
      <c r="BC94" s="1" t="s">
        <v>179</v>
      </c>
      <c r="BD94" s="1" t="s">
        <v>167</v>
      </c>
      <c r="BE94" s="1" t="s">
        <v>167</v>
      </c>
      <c r="BF94" s="1" t="s">
        <v>172</v>
      </c>
      <c r="BG94" s="1" t="s">
        <v>172</v>
      </c>
      <c r="BH94" s="1" t="s">
        <v>172</v>
      </c>
      <c r="BI94" s="1" t="s">
        <v>172</v>
      </c>
      <c r="BJ94" s="1" t="s">
        <v>207</v>
      </c>
      <c r="BK94" s="1" t="s">
        <v>419</v>
      </c>
      <c r="BL94" s="1" t="s">
        <v>544</v>
      </c>
      <c r="BM94" s="1" t="s">
        <v>304</v>
      </c>
      <c r="BN94" s="1" t="s">
        <v>172</v>
      </c>
      <c r="BO94" s="1" t="s">
        <v>167</v>
      </c>
      <c r="BP94" s="1" t="s">
        <v>172</v>
      </c>
      <c r="BQ94" s="1" t="s">
        <v>766</v>
      </c>
      <c r="BR94" s="1" t="s">
        <v>767</v>
      </c>
      <c r="BS94" s="1" t="s">
        <v>768</v>
      </c>
      <c r="BT94" s="14"/>
    </row>
    <row r="95" spans="1:72" x14ac:dyDescent="0.2">
      <c r="A95" s="29">
        <v>44172.608138310185</v>
      </c>
      <c r="B95" s="1" t="s">
        <v>148</v>
      </c>
      <c r="C95" s="15">
        <v>29332</v>
      </c>
      <c r="D95" s="12">
        <v>44182</v>
      </c>
      <c r="E95" s="13">
        <f t="shared" si="3"/>
        <v>40</v>
      </c>
      <c r="F95" s="1" t="s">
        <v>335</v>
      </c>
      <c r="G95" s="1" t="s">
        <v>336</v>
      </c>
      <c r="H95" s="1" t="s">
        <v>15</v>
      </c>
      <c r="I95" s="1" t="s">
        <v>15</v>
      </c>
      <c r="J95" s="1" t="s">
        <v>23</v>
      </c>
      <c r="K95" s="1" t="s">
        <v>16</v>
      </c>
      <c r="L95" s="1" t="s">
        <v>10</v>
      </c>
      <c r="M95" s="1" t="s">
        <v>11</v>
      </c>
      <c r="N95" s="1" t="s">
        <v>12</v>
      </c>
      <c r="O95" s="1" t="s">
        <v>13</v>
      </c>
      <c r="P95" s="1" t="s">
        <v>309</v>
      </c>
      <c r="Q95" s="1" t="s">
        <v>769</v>
      </c>
      <c r="R95" s="1" t="s">
        <v>192</v>
      </c>
      <c r="S95" s="1" t="s">
        <v>243</v>
      </c>
      <c r="T95" s="1" t="s">
        <v>635</v>
      </c>
      <c r="U95" s="1" t="s">
        <v>15</v>
      </c>
      <c r="V95" s="19" t="s">
        <v>246</v>
      </c>
      <c r="W95" s="1" t="s">
        <v>312</v>
      </c>
      <c r="X95" s="1" t="s">
        <v>357</v>
      </c>
      <c r="Y95" s="1" t="s">
        <v>158</v>
      </c>
      <c r="Z95" s="1">
        <v>2017</v>
      </c>
      <c r="AA95" s="1" t="s">
        <v>159</v>
      </c>
      <c r="AB95" s="1">
        <v>2021</v>
      </c>
      <c r="AC95" s="1" t="s">
        <v>160</v>
      </c>
      <c r="AD95" s="1" t="s">
        <v>446</v>
      </c>
      <c r="AE95" s="1" t="s">
        <v>162</v>
      </c>
      <c r="AF95" s="1" t="s">
        <v>163</v>
      </c>
      <c r="AG95" s="1" t="s">
        <v>165</v>
      </c>
      <c r="AH95" s="1" t="s">
        <v>165</v>
      </c>
      <c r="AI95" s="1" t="s">
        <v>268</v>
      </c>
      <c r="AJ95" s="1" t="s">
        <v>167</v>
      </c>
      <c r="AK95" s="1" t="s">
        <v>168</v>
      </c>
      <c r="AL95" s="1" t="s">
        <v>172</v>
      </c>
      <c r="AM95" s="1" t="s">
        <v>269</v>
      </c>
      <c r="AN95" s="1" t="s">
        <v>169</v>
      </c>
      <c r="AO95" s="1" t="s">
        <v>270</v>
      </c>
      <c r="AP95" s="1" t="s">
        <v>171</v>
      </c>
      <c r="AQ95" s="1" t="s">
        <v>172</v>
      </c>
      <c r="AR95" s="1" t="s">
        <v>172</v>
      </c>
      <c r="AS95" s="1" t="s">
        <v>172</v>
      </c>
      <c r="AT95" s="1" t="s">
        <v>172</v>
      </c>
      <c r="AU95" s="1" t="s">
        <v>770</v>
      </c>
      <c r="AV95" s="1" t="s">
        <v>342</v>
      </c>
      <c r="AW95" s="1" t="s">
        <v>402</v>
      </c>
      <c r="AX95" s="1" t="s">
        <v>204</v>
      </c>
      <c r="AY95" s="1" t="s">
        <v>272</v>
      </c>
      <c r="AZ95" s="1" t="s">
        <v>410</v>
      </c>
      <c r="BA95" s="1" t="s">
        <v>172</v>
      </c>
      <c r="BB95" s="1" t="s">
        <v>172</v>
      </c>
      <c r="BC95" s="1" t="s">
        <v>172</v>
      </c>
      <c r="BD95" s="1" t="s">
        <v>172</v>
      </c>
      <c r="BE95" s="1" t="s">
        <v>172</v>
      </c>
      <c r="BF95" s="1" t="s">
        <v>172</v>
      </c>
      <c r="BG95" s="1" t="s">
        <v>172</v>
      </c>
      <c r="BH95" s="1" t="s">
        <v>172</v>
      </c>
      <c r="BI95" s="1" t="s">
        <v>172</v>
      </c>
      <c r="BJ95" s="1" t="s">
        <v>207</v>
      </c>
      <c r="BK95" s="1" t="s">
        <v>419</v>
      </c>
      <c r="BL95" s="1" t="s">
        <v>330</v>
      </c>
      <c r="BM95" s="1" t="s">
        <v>183</v>
      </c>
      <c r="BN95" s="1" t="s">
        <v>172</v>
      </c>
      <c r="BO95" s="1" t="s">
        <v>172</v>
      </c>
      <c r="BP95" s="1" t="s">
        <v>172</v>
      </c>
      <c r="BQ95" s="1" t="s">
        <v>771</v>
      </c>
      <c r="BR95" s="1" t="s">
        <v>772</v>
      </c>
      <c r="BS95" s="1" t="s">
        <v>509</v>
      </c>
      <c r="BT95" s="14"/>
    </row>
    <row r="96" spans="1:72" x14ac:dyDescent="0.2">
      <c r="A96" s="29">
        <v>44172.608668541667</v>
      </c>
      <c r="B96" s="1" t="s">
        <v>148</v>
      </c>
      <c r="C96" s="15">
        <v>33408</v>
      </c>
      <c r="D96" s="12">
        <v>44182</v>
      </c>
      <c r="E96" s="13">
        <f t="shared" si="3"/>
        <v>29</v>
      </c>
      <c r="F96" s="1" t="s">
        <v>335</v>
      </c>
      <c r="G96" s="1" t="s">
        <v>515</v>
      </c>
      <c r="H96" s="1" t="s">
        <v>15</v>
      </c>
      <c r="I96" s="1" t="s">
        <v>15</v>
      </c>
      <c r="J96" s="1" t="s">
        <v>9</v>
      </c>
      <c r="K96" s="1" t="s">
        <v>9</v>
      </c>
      <c r="L96" s="1" t="s">
        <v>48</v>
      </c>
      <c r="M96" s="1" t="s">
        <v>11</v>
      </c>
      <c r="N96" s="1" t="s">
        <v>18</v>
      </c>
      <c r="O96" s="1" t="s">
        <v>29</v>
      </c>
      <c r="P96" s="1" t="s">
        <v>309</v>
      </c>
      <c r="Q96" s="1" t="s">
        <v>214</v>
      </c>
      <c r="R96" s="1" t="s">
        <v>153</v>
      </c>
      <c r="S96" s="1" t="s">
        <v>243</v>
      </c>
      <c r="T96" s="1" t="s">
        <v>635</v>
      </c>
      <c r="U96" s="1" t="s">
        <v>15</v>
      </c>
      <c r="V96" s="19" t="s">
        <v>246</v>
      </c>
      <c r="W96" s="1" t="s">
        <v>312</v>
      </c>
      <c r="X96" s="1" t="s">
        <v>312</v>
      </c>
      <c r="Y96" s="1" t="s">
        <v>159</v>
      </c>
      <c r="Z96" s="1">
        <v>2017</v>
      </c>
      <c r="AA96" s="1" t="s">
        <v>159</v>
      </c>
      <c r="AB96" s="1">
        <v>2021</v>
      </c>
      <c r="AC96" s="1" t="s">
        <v>160</v>
      </c>
      <c r="AD96" s="1" t="s">
        <v>446</v>
      </c>
      <c r="AE96" s="1" t="s">
        <v>215</v>
      </c>
      <c r="AF96" s="1" t="s">
        <v>266</v>
      </c>
      <c r="AG96" s="1" t="s">
        <v>267</v>
      </c>
      <c r="AH96" s="1" t="s">
        <v>165</v>
      </c>
      <c r="AI96" s="1" t="s">
        <v>473</v>
      </c>
      <c r="AJ96" s="1" t="s">
        <v>167</v>
      </c>
      <c r="AK96" s="1" t="s">
        <v>168</v>
      </c>
      <c r="AL96" s="1" t="s">
        <v>167</v>
      </c>
      <c r="AM96" s="1" t="s">
        <v>200</v>
      </c>
      <c r="AN96" s="1" t="s">
        <v>169</v>
      </c>
      <c r="AO96" s="1" t="s">
        <v>270</v>
      </c>
      <c r="AP96" s="1" t="s">
        <v>531</v>
      </c>
      <c r="AQ96" s="1" t="s">
        <v>172</v>
      </c>
      <c r="AR96" s="1" t="s">
        <v>172</v>
      </c>
      <c r="AS96" s="1" t="s">
        <v>172</v>
      </c>
      <c r="AT96" s="1" t="s">
        <v>172</v>
      </c>
      <c r="AU96" s="1" t="s">
        <v>202</v>
      </c>
      <c r="AV96" s="1" t="s">
        <v>342</v>
      </c>
      <c r="AW96" s="1" t="s">
        <v>348</v>
      </c>
      <c r="AX96" s="1" t="s">
        <v>176</v>
      </c>
      <c r="AY96" s="1" t="s">
        <v>205</v>
      </c>
      <c r="AZ96" s="1" t="s">
        <v>256</v>
      </c>
      <c r="BA96" s="1" t="s">
        <v>172</v>
      </c>
      <c r="BB96" s="1" t="s">
        <v>179</v>
      </c>
      <c r="BC96" s="1" t="s">
        <v>172</v>
      </c>
      <c r="BD96" s="1" t="s">
        <v>172</v>
      </c>
      <c r="BE96" s="1" t="s">
        <v>172</v>
      </c>
      <c r="BF96" s="1" t="s">
        <v>172</v>
      </c>
      <c r="BG96" s="1" t="s">
        <v>172</v>
      </c>
      <c r="BH96" s="1" t="s">
        <v>172</v>
      </c>
      <c r="BI96" s="1" t="s">
        <v>172</v>
      </c>
      <c r="BJ96" s="1" t="s">
        <v>411</v>
      </c>
      <c r="BK96" s="1" t="s">
        <v>181</v>
      </c>
      <c r="BL96" s="1" t="s">
        <v>585</v>
      </c>
      <c r="BM96" s="1" t="s">
        <v>282</v>
      </c>
      <c r="BN96" s="1" t="s">
        <v>172</v>
      </c>
      <c r="BO96" s="1" t="s">
        <v>167</v>
      </c>
      <c r="BP96" s="1" t="s">
        <v>172</v>
      </c>
      <c r="BQ96" s="14"/>
      <c r="BR96" s="14"/>
      <c r="BS96" s="14"/>
      <c r="BT96" s="14"/>
    </row>
    <row r="97" spans="1:72" x14ac:dyDescent="0.2">
      <c r="A97" s="29">
        <v>44172.609165729169</v>
      </c>
      <c r="B97" s="1" t="s">
        <v>148</v>
      </c>
      <c r="C97" s="15">
        <v>31438</v>
      </c>
      <c r="D97" s="12">
        <v>44182</v>
      </c>
      <c r="E97" s="13">
        <f t="shared" si="3"/>
        <v>34</v>
      </c>
      <c r="F97" s="1" t="s">
        <v>335</v>
      </c>
      <c r="G97" s="1" t="s">
        <v>773</v>
      </c>
      <c r="H97" s="1" t="s">
        <v>15</v>
      </c>
      <c r="I97" s="1" t="s">
        <v>21</v>
      </c>
      <c r="J97" s="1" t="s">
        <v>9</v>
      </c>
      <c r="K97" s="1" t="s">
        <v>23</v>
      </c>
      <c r="L97" s="1" t="s">
        <v>48</v>
      </c>
      <c r="M97" s="1" t="s">
        <v>11</v>
      </c>
      <c r="N97" s="1" t="s">
        <v>32</v>
      </c>
      <c r="O97" s="1" t="s">
        <v>29</v>
      </c>
      <c r="P97" s="1" t="s">
        <v>633</v>
      </c>
      <c r="Q97" s="1" t="s">
        <v>191</v>
      </c>
      <c r="R97" s="1" t="s">
        <v>192</v>
      </c>
      <c r="S97" s="1" t="s">
        <v>243</v>
      </c>
      <c r="T97" s="1" t="s">
        <v>635</v>
      </c>
      <c r="U97" s="1" t="s">
        <v>15</v>
      </c>
      <c r="V97" s="19" t="s">
        <v>246</v>
      </c>
      <c r="W97" s="1" t="s">
        <v>357</v>
      </c>
      <c r="X97" s="1" t="s">
        <v>179</v>
      </c>
      <c r="Y97" s="1" t="s">
        <v>159</v>
      </c>
      <c r="Z97" s="1">
        <v>2018</v>
      </c>
      <c r="AA97" s="1" t="s">
        <v>159</v>
      </c>
      <c r="AB97" s="1">
        <v>2021</v>
      </c>
      <c r="AC97" s="1" t="s">
        <v>160</v>
      </c>
      <c r="AD97" s="1" t="s">
        <v>161</v>
      </c>
      <c r="AE97" s="1" t="s">
        <v>215</v>
      </c>
      <c r="AF97" s="1" t="s">
        <v>163</v>
      </c>
      <c r="AG97" s="1" t="s">
        <v>267</v>
      </c>
      <c r="AH97" s="1" t="s">
        <v>165</v>
      </c>
      <c r="AI97" s="1" t="s">
        <v>473</v>
      </c>
      <c r="AJ97" s="1" t="s">
        <v>172</v>
      </c>
      <c r="AK97" s="1" t="s">
        <v>326</v>
      </c>
      <c r="AL97" s="1" t="s">
        <v>172</v>
      </c>
      <c r="AM97" s="1" t="s">
        <v>326</v>
      </c>
      <c r="AN97" s="1" t="s">
        <v>169</v>
      </c>
      <c r="AO97" s="1" t="s">
        <v>201</v>
      </c>
      <c r="AP97" s="1" t="s">
        <v>165</v>
      </c>
      <c r="AQ97" s="1" t="s">
        <v>172</v>
      </c>
      <c r="AR97" s="1" t="s">
        <v>172</v>
      </c>
      <c r="AS97" s="1" t="s">
        <v>172</v>
      </c>
      <c r="AT97" s="1" t="s">
        <v>172</v>
      </c>
      <c r="AU97" s="1" t="s">
        <v>292</v>
      </c>
      <c r="AV97" s="1" t="s">
        <v>279</v>
      </c>
      <c r="AW97" s="1" t="s">
        <v>440</v>
      </c>
      <c r="AX97" s="1" t="s">
        <v>176</v>
      </c>
      <c r="AY97" s="1" t="s">
        <v>205</v>
      </c>
      <c r="AZ97" s="1" t="s">
        <v>256</v>
      </c>
      <c r="BA97" s="1" t="s">
        <v>172</v>
      </c>
      <c r="BB97" s="1" t="s">
        <v>172</v>
      </c>
      <c r="BC97" s="1" t="s">
        <v>172</v>
      </c>
      <c r="BD97" s="1" t="s">
        <v>172</v>
      </c>
      <c r="BE97" s="1" t="s">
        <v>172</v>
      </c>
      <c r="BF97" s="1" t="s">
        <v>172</v>
      </c>
      <c r="BG97" s="1" t="s">
        <v>172</v>
      </c>
      <c r="BH97" s="1" t="s">
        <v>172</v>
      </c>
      <c r="BI97" s="1" t="s">
        <v>172</v>
      </c>
      <c r="BJ97" s="1" t="s">
        <v>389</v>
      </c>
      <c r="BK97" s="1" t="s">
        <v>419</v>
      </c>
      <c r="BL97" s="1" t="s">
        <v>475</v>
      </c>
      <c r="BM97" s="1" t="s">
        <v>318</v>
      </c>
      <c r="BN97" s="1" t="s">
        <v>172</v>
      </c>
      <c r="BO97" s="1" t="s">
        <v>172</v>
      </c>
      <c r="BP97" s="1" t="s">
        <v>172</v>
      </c>
      <c r="BQ97" s="1" t="s">
        <v>774</v>
      </c>
      <c r="BR97" s="1" t="s">
        <v>775</v>
      </c>
      <c r="BS97" s="1" t="s">
        <v>776</v>
      </c>
      <c r="BT97" s="14"/>
    </row>
    <row r="98" spans="1:72" x14ac:dyDescent="0.2">
      <c r="A98" s="29">
        <v>44172.61034861111</v>
      </c>
      <c r="B98" s="1" t="s">
        <v>148</v>
      </c>
      <c r="C98" s="15">
        <v>36337</v>
      </c>
      <c r="D98" s="12">
        <v>44182</v>
      </c>
      <c r="E98" s="13">
        <f t="shared" si="3"/>
        <v>21</v>
      </c>
      <c r="F98" s="1" t="s">
        <v>335</v>
      </c>
      <c r="G98" s="1" t="s">
        <v>676</v>
      </c>
      <c r="H98" s="1" t="s">
        <v>15</v>
      </c>
      <c r="I98" s="1" t="s">
        <v>15</v>
      </c>
      <c r="J98" s="1" t="s">
        <v>16</v>
      </c>
      <c r="K98" s="1" t="s">
        <v>16</v>
      </c>
      <c r="L98" s="1" t="s">
        <v>10</v>
      </c>
      <c r="M98" s="1" t="s">
        <v>11</v>
      </c>
      <c r="N98" s="1" t="s">
        <v>12</v>
      </c>
      <c r="O98" s="1" t="s">
        <v>13</v>
      </c>
      <c r="P98" s="1" t="s">
        <v>633</v>
      </c>
      <c r="Q98" s="1" t="s">
        <v>152</v>
      </c>
      <c r="R98" s="1" t="s">
        <v>192</v>
      </c>
      <c r="S98" s="1" t="s">
        <v>243</v>
      </c>
      <c r="T98" s="1" t="s">
        <v>635</v>
      </c>
      <c r="U98" s="1" t="s">
        <v>15</v>
      </c>
      <c r="V98" s="19" t="s">
        <v>246</v>
      </c>
      <c r="W98" s="1" t="s">
        <v>357</v>
      </c>
      <c r="X98" s="1" t="s">
        <v>357</v>
      </c>
      <c r="Y98" s="1" t="s">
        <v>159</v>
      </c>
      <c r="Z98" s="1">
        <v>2016</v>
      </c>
      <c r="AA98" s="1" t="s">
        <v>159</v>
      </c>
      <c r="AB98" s="1">
        <v>2021</v>
      </c>
      <c r="AC98" s="1" t="s">
        <v>160</v>
      </c>
      <c r="AD98" s="1" t="s">
        <v>161</v>
      </c>
      <c r="AE98" s="1" t="s">
        <v>162</v>
      </c>
      <c r="AF98" s="1" t="s">
        <v>266</v>
      </c>
      <c r="AG98" s="1" t="s">
        <v>165</v>
      </c>
      <c r="AH98" s="1" t="s">
        <v>165</v>
      </c>
      <c r="AI98" s="1" t="s">
        <v>777</v>
      </c>
      <c r="AJ98" s="1" t="s">
        <v>167</v>
      </c>
      <c r="AK98" s="1" t="s">
        <v>168</v>
      </c>
      <c r="AL98" s="1" t="s">
        <v>172</v>
      </c>
      <c r="AM98" s="1" t="s">
        <v>326</v>
      </c>
      <c r="AN98" s="1" t="s">
        <v>169</v>
      </c>
      <c r="AO98" s="1" t="s">
        <v>270</v>
      </c>
      <c r="AP98" s="1" t="s">
        <v>171</v>
      </c>
      <c r="AQ98" s="1" t="s">
        <v>172</v>
      </c>
      <c r="AR98" s="1" t="s">
        <v>172</v>
      </c>
      <c r="AS98" s="1" t="s">
        <v>172</v>
      </c>
      <c r="AT98" s="1" t="s">
        <v>172</v>
      </c>
      <c r="AU98" s="1" t="s">
        <v>393</v>
      </c>
      <c r="AV98" s="1" t="s">
        <v>342</v>
      </c>
      <c r="AW98" s="1" t="s">
        <v>429</v>
      </c>
      <c r="AX98" s="1" t="s">
        <v>204</v>
      </c>
      <c r="AY98" s="1" t="s">
        <v>205</v>
      </c>
      <c r="AZ98" s="1" t="s">
        <v>256</v>
      </c>
      <c r="BA98" s="1" t="s">
        <v>172</v>
      </c>
      <c r="BB98" s="1" t="s">
        <v>167</v>
      </c>
      <c r="BC98" s="1" t="s">
        <v>172</v>
      </c>
      <c r="BD98" s="1" t="s">
        <v>172</v>
      </c>
      <c r="BE98" s="1" t="s">
        <v>172</v>
      </c>
      <c r="BF98" s="1" t="s">
        <v>172</v>
      </c>
      <c r="BG98" s="1" t="s">
        <v>172</v>
      </c>
      <c r="BH98" s="1" t="s">
        <v>172</v>
      </c>
      <c r="BI98" s="1" t="s">
        <v>179</v>
      </c>
      <c r="BJ98" s="1" t="s">
        <v>629</v>
      </c>
      <c r="BK98" s="1" t="s">
        <v>181</v>
      </c>
      <c r="BL98" s="1" t="s">
        <v>778</v>
      </c>
      <c r="BM98" s="1" t="s">
        <v>331</v>
      </c>
      <c r="BN98" s="1" t="s">
        <v>172</v>
      </c>
      <c r="BO98" s="1" t="s">
        <v>167</v>
      </c>
      <c r="BP98" s="1" t="s">
        <v>172</v>
      </c>
      <c r="BQ98" s="1" t="s">
        <v>779</v>
      </c>
      <c r="BR98" s="1" t="s">
        <v>780</v>
      </c>
      <c r="BS98" s="1" t="s">
        <v>781</v>
      </c>
      <c r="BT98" s="14"/>
    </row>
    <row r="99" spans="1:72" x14ac:dyDescent="0.2">
      <c r="A99" s="29">
        <v>44172.61087157407</v>
      </c>
      <c r="B99" s="1" t="s">
        <v>148</v>
      </c>
      <c r="C99" s="15">
        <v>33394</v>
      </c>
      <c r="D99" s="12">
        <v>44182</v>
      </c>
      <c r="E99" s="13">
        <f t="shared" si="3"/>
        <v>29</v>
      </c>
      <c r="F99" s="1" t="s">
        <v>149</v>
      </c>
      <c r="G99" s="1" t="s">
        <v>399</v>
      </c>
      <c r="H99" s="1" t="s">
        <v>15</v>
      </c>
      <c r="I99" s="1" t="s">
        <v>56</v>
      </c>
      <c r="J99" s="1" t="s">
        <v>23</v>
      </c>
      <c r="K99" s="1" t="s">
        <v>23</v>
      </c>
      <c r="L99" s="1" t="s">
        <v>48</v>
      </c>
      <c r="M99" s="1" t="s">
        <v>60</v>
      </c>
      <c r="N99" s="1" t="s">
        <v>12</v>
      </c>
      <c r="O99" s="1" t="s">
        <v>39</v>
      </c>
      <c r="P99" s="1" t="s">
        <v>633</v>
      </c>
      <c r="Q99" s="1" t="s">
        <v>152</v>
      </c>
      <c r="R99" s="1" t="s">
        <v>153</v>
      </c>
      <c r="S99" s="1" t="s">
        <v>745</v>
      </c>
      <c r="T99" s="1" t="s">
        <v>635</v>
      </c>
      <c r="U99" s="1" t="s">
        <v>15</v>
      </c>
      <c r="V99" s="19" t="s">
        <v>246</v>
      </c>
      <c r="W99" s="1" t="s">
        <v>357</v>
      </c>
      <c r="X99" s="1" t="s">
        <v>357</v>
      </c>
      <c r="Y99" s="1" t="s">
        <v>159</v>
      </c>
      <c r="Z99" s="1">
        <v>2016</v>
      </c>
      <c r="AA99" s="1" t="s">
        <v>159</v>
      </c>
      <c r="AB99" s="1">
        <v>2021</v>
      </c>
      <c r="AC99" s="1" t="s">
        <v>160</v>
      </c>
      <c r="AD99" s="1" t="s">
        <v>161</v>
      </c>
      <c r="AE99" s="1" t="s">
        <v>215</v>
      </c>
      <c r="AF99" s="1" t="s">
        <v>266</v>
      </c>
      <c r="AG99" s="1" t="s">
        <v>165</v>
      </c>
      <c r="AH99" s="1" t="s">
        <v>165</v>
      </c>
      <c r="AI99" s="1" t="s">
        <v>301</v>
      </c>
      <c r="AJ99" s="1" t="s">
        <v>167</v>
      </c>
      <c r="AK99" s="1" t="s">
        <v>168</v>
      </c>
      <c r="AL99" s="1" t="s">
        <v>172</v>
      </c>
      <c r="AM99" s="1" t="s">
        <v>326</v>
      </c>
      <c r="AN99" s="1" t="s">
        <v>169</v>
      </c>
      <c r="AO99" s="1" t="s">
        <v>270</v>
      </c>
      <c r="AP99" s="1" t="s">
        <v>171</v>
      </c>
      <c r="AQ99" s="1" t="s">
        <v>172</v>
      </c>
      <c r="AR99" s="1" t="s">
        <v>172</v>
      </c>
      <c r="AS99" s="1" t="s">
        <v>172</v>
      </c>
      <c r="AT99" s="1" t="s">
        <v>172</v>
      </c>
      <c r="AU99" s="1" t="s">
        <v>292</v>
      </c>
      <c r="AV99" s="1" t="s">
        <v>174</v>
      </c>
      <c r="AW99" s="1" t="s">
        <v>394</v>
      </c>
      <c r="AX99" s="1" t="s">
        <v>204</v>
      </c>
      <c r="AY99" s="1" t="s">
        <v>272</v>
      </c>
      <c r="AZ99" s="1" t="s">
        <v>234</v>
      </c>
      <c r="BA99" s="1" t="s">
        <v>172</v>
      </c>
      <c r="BB99" s="1" t="s">
        <v>172</v>
      </c>
      <c r="BC99" s="1" t="s">
        <v>172</v>
      </c>
      <c r="BD99" s="1" t="s">
        <v>172</v>
      </c>
      <c r="BE99" s="1" t="s">
        <v>172</v>
      </c>
      <c r="BF99" s="1" t="s">
        <v>172</v>
      </c>
      <c r="BG99" s="1" t="s">
        <v>172</v>
      </c>
      <c r="BH99" s="1" t="s">
        <v>172</v>
      </c>
      <c r="BI99" s="1" t="s">
        <v>172</v>
      </c>
      <c r="BJ99" s="1" t="s">
        <v>389</v>
      </c>
      <c r="BK99" s="1" t="s">
        <v>419</v>
      </c>
      <c r="BL99" s="1" t="s">
        <v>467</v>
      </c>
      <c r="BM99" s="1" t="s">
        <v>209</v>
      </c>
      <c r="BN99" s="1" t="s">
        <v>172</v>
      </c>
      <c r="BO99" s="1" t="s">
        <v>172</v>
      </c>
      <c r="BP99" s="1" t="s">
        <v>172</v>
      </c>
      <c r="BQ99" s="1" t="s">
        <v>782</v>
      </c>
      <c r="BR99" s="1" t="s">
        <v>783</v>
      </c>
      <c r="BS99" s="1" t="s">
        <v>784</v>
      </c>
      <c r="BT99" s="14"/>
    </row>
    <row r="100" spans="1:72" x14ac:dyDescent="0.2">
      <c r="A100" s="29">
        <v>44172.613909861117</v>
      </c>
      <c r="B100" s="1" t="s">
        <v>148</v>
      </c>
      <c r="C100" s="15">
        <v>28757</v>
      </c>
      <c r="D100" s="12">
        <v>44182</v>
      </c>
      <c r="E100" s="13">
        <f t="shared" si="3"/>
        <v>42</v>
      </c>
      <c r="F100" s="1" t="s">
        <v>149</v>
      </c>
      <c r="G100" s="1" t="s">
        <v>322</v>
      </c>
      <c r="H100" s="1" t="s">
        <v>15</v>
      </c>
      <c r="I100" s="1" t="s">
        <v>21</v>
      </c>
      <c r="J100" s="1" t="s">
        <v>23</v>
      </c>
      <c r="K100" s="1" t="s">
        <v>23</v>
      </c>
      <c r="L100" s="1" t="s">
        <v>48</v>
      </c>
      <c r="M100" s="1" t="s">
        <v>35</v>
      </c>
      <c r="N100" s="1" t="s">
        <v>12</v>
      </c>
      <c r="O100" s="1" t="s">
        <v>39</v>
      </c>
      <c r="P100" s="1" t="s">
        <v>785</v>
      </c>
      <c r="Q100" s="1" t="s">
        <v>284</v>
      </c>
      <c r="R100" s="1" t="s">
        <v>323</v>
      </c>
      <c r="S100" s="1" t="s">
        <v>786</v>
      </c>
      <c r="T100" s="1" t="s">
        <v>635</v>
      </c>
      <c r="U100" s="1" t="s">
        <v>15</v>
      </c>
      <c r="V100" s="19" t="s">
        <v>246</v>
      </c>
      <c r="W100" s="1" t="s">
        <v>357</v>
      </c>
      <c r="X100" s="1" t="s">
        <v>787</v>
      </c>
      <c r="Y100" s="1" t="s">
        <v>521</v>
      </c>
      <c r="Z100" s="1">
        <v>2018</v>
      </c>
      <c r="AA100" s="1" t="s">
        <v>159</v>
      </c>
      <c r="AB100" s="1">
        <v>2021</v>
      </c>
      <c r="AC100" s="1" t="s">
        <v>160</v>
      </c>
      <c r="AD100" s="1" t="s">
        <v>161</v>
      </c>
      <c r="AE100" s="1" t="s">
        <v>228</v>
      </c>
      <c r="AF100" s="1" t="s">
        <v>163</v>
      </c>
      <c r="AG100" s="1" t="s">
        <v>267</v>
      </c>
      <c r="AH100" s="1" t="s">
        <v>165</v>
      </c>
      <c r="AI100" s="1" t="s">
        <v>473</v>
      </c>
      <c r="AJ100" s="1" t="s">
        <v>167</v>
      </c>
      <c r="AK100" s="1" t="s">
        <v>168</v>
      </c>
      <c r="AL100" s="1" t="s">
        <v>167</v>
      </c>
      <c r="AM100" s="1" t="s">
        <v>200</v>
      </c>
      <c r="AN100" s="1" t="s">
        <v>169</v>
      </c>
      <c r="AO100" s="1" t="s">
        <v>447</v>
      </c>
      <c r="AP100" s="1" t="s">
        <v>531</v>
      </c>
      <c r="AQ100" s="1" t="s">
        <v>172</v>
      </c>
      <c r="AR100" s="1" t="s">
        <v>172</v>
      </c>
      <c r="AS100" s="1" t="s">
        <v>172</v>
      </c>
      <c r="AT100" s="1" t="s">
        <v>172</v>
      </c>
      <c r="AU100" s="1" t="s">
        <v>341</v>
      </c>
      <c r="AV100" s="1" t="s">
        <v>342</v>
      </c>
      <c r="AW100" s="1" t="s">
        <v>217</v>
      </c>
      <c r="AX100" s="1" t="s">
        <v>204</v>
      </c>
      <c r="AY100" s="1" t="s">
        <v>177</v>
      </c>
      <c r="AZ100" s="1" t="s">
        <v>206</v>
      </c>
      <c r="BA100" s="1" t="s">
        <v>172</v>
      </c>
      <c r="BB100" s="1" t="s">
        <v>172</v>
      </c>
      <c r="BC100" s="1" t="s">
        <v>172</v>
      </c>
      <c r="BD100" s="1" t="s">
        <v>172</v>
      </c>
      <c r="BE100" s="1" t="s">
        <v>172</v>
      </c>
      <c r="BF100" s="1" t="s">
        <v>172</v>
      </c>
      <c r="BG100" s="1" t="s">
        <v>172</v>
      </c>
      <c r="BH100" s="1" t="s">
        <v>172</v>
      </c>
      <c r="BI100" s="1" t="s">
        <v>172</v>
      </c>
      <c r="BJ100" s="1" t="s">
        <v>629</v>
      </c>
      <c r="BK100" s="1" t="s">
        <v>274</v>
      </c>
      <c r="BL100" s="1" t="s">
        <v>259</v>
      </c>
      <c r="BM100" s="1" t="s">
        <v>209</v>
      </c>
      <c r="BN100" s="1" t="s">
        <v>172</v>
      </c>
      <c r="BO100" s="1" t="s">
        <v>172</v>
      </c>
      <c r="BP100" s="1" t="s">
        <v>172</v>
      </c>
      <c r="BQ100" s="1" t="s">
        <v>788</v>
      </c>
      <c r="BR100" s="1" t="s">
        <v>789</v>
      </c>
      <c r="BS100" s="1" t="s">
        <v>790</v>
      </c>
      <c r="BT100" s="14"/>
    </row>
    <row r="101" spans="1:72" x14ac:dyDescent="0.2">
      <c r="A101" s="29">
        <v>44172.614369930554</v>
      </c>
      <c r="B101" s="1" t="s">
        <v>148</v>
      </c>
      <c r="C101" s="15">
        <v>32252</v>
      </c>
      <c r="D101" s="12">
        <v>44182</v>
      </c>
      <c r="E101" s="13">
        <f t="shared" si="3"/>
        <v>32</v>
      </c>
      <c r="F101" s="1" t="s">
        <v>149</v>
      </c>
      <c r="G101" s="1" t="s">
        <v>308</v>
      </c>
      <c r="H101" s="1" t="s">
        <v>15</v>
      </c>
      <c r="I101" s="1" t="s">
        <v>21</v>
      </c>
      <c r="J101" s="1" t="s">
        <v>9</v>
      </c>
      <c r="K101" s="1" t="s">
        <v>9</v>
      </c>
      <c r="L101" s="1" t="s">
        <v>48</v>
      </c>
      <c r="M101" s="1" t="s">
        <v>35</v>
      </c>
      <c r="N101" s="1" t="s">
        <v>12</v>
      </c>
      <c r="O101" s="1" t="s">
        <v>39</v>
      </c>
      <c r="P101" s="1" t="s">
        <v>309</v>
      </c>
      <c r="Q101" s="1" t="s">
        <v>284</v>
      </c>
      <c r="R101" s="1" t="s">
        <v>153</v>
      </c>
      <c r="S101" s="1" t="s">
        <v>243</v>
      </c>
      <c r="T101" s="1" t="s">
        <v>635</v>
      </c>
      <c r="U101" s="1" t="s">
        <v>15</v>
      </c>
      <c r="V101" s="19" t="s">
        <v>246</v>
      </c>
      <c r="W101" s="1" t="s">
        <v>357</v>
      </c>
      <c r="X101" s="1" t="s">
        <v>357</v>
      </c>
      <c r="Y101" s="1" t="s">
        <v>158</v>
      </c>
      <c r="Z101" s="1">
        <v>2016</v>
      </c>
      <c r="AA101" s="1" t="s">
        <v>159</v>
      </c>
      <c r="AB101" s="1">
        <v>2021</v>
      </c>
      <c r="AC101" s="1" t="s">
        <v>288</v>
      </c>
      <c r="AD101" s="1" t="s">
        <v>161</v>
      </c>
      <c r="AE101" s="1" t="s">
        <v>215</v>
      </c>
      <c r="AF101" s="1" t="s">
        <v>266</v>
      </c>
      <c r="AG101" s="1" t="s">
        <v>267</v>
      </c>
      <c r="AH101" s="1" t="s">
        <v>267</v>
      </c>
      <c r="AI101" s="1" t="s">
        <v>473</v>
      </c>
      <c r="AJ101" s="1" t="s">
        <v>172</v>
      </c>
      <c r="AK101" s="1" t="s">
        <v>480</v>
      </c>
      <c r="AL101" s="1" t="s">
        <v>172</v>
      </c>
      <c r="AM101" s="1" t="s">
        <v>480</v>
      </c>
      <c r="AN101" s="1" t="s">
        <v>169</v>
      </c>
      <c r="AO101" s="1" t="s">
        <v>791</v>
      </c>
      <c r="AP101" s="1" t="s">
        <v>165</v>
      </c>
      <c r="AQ101" s="1" t="s">
        <v>172</v>
      </c>
      <c r="AR101" s="1" t="s">
        <v>172</v>
      </c>
      <c r="AS101" s="1" t="s">
        <v>167</v>
      </c>
      <c r="AT101" s="1" t="s">
        <v>167</v>
      </c>
      <c r="AU101" s="1" t="s">
        <v>465</v>
      </c>
      <c r="AV101" s="1" t="s">
        <v>342</v>
      </c>
      <c r="AW101" s="1" t="s">
        <v>792</v>
      </c>
      <c r="AX101" s="1" t="s">
        <v>204</v>
      </c>
      <c r="AY101" s="1" t="s">
        <v>205</v>
      </c>
      <c r="AZ101" s="1" t="s">
        <v>256</v>
      </c>
      <c r="BA101" s="1" t="s">
        <v>172</v>
      </c>
      <c r="BB101" s="1" t="s">
        <v>172</v>
      </c>
      <c r="BC101" s="1" t="s">
        <v>172</v>
      </c>
      <c r="BD101" s="1" t="s">
        <v>172</v>
      </c>
      <c r="BE101" s="1" t="s">
        <v>172</v>
      </c>
      <c r="BF101" s="1" t="s">
        <v>172</v>
      </c>
      <c r="BG101" s="1" t="s">
        <v>172</v>
      </c>
      <c r="BH101" s="1" t="s">
        <v>172</v>
      </c>
      <c r="BI101" s="1" t="s">
        <v>172</v>
      </c>
      <c r="BJ101" s="1" t="s">
        <v>389</v>
      </c>
      <c r="BK101" s="1" t="s">
        <v>274</v>
      </c>
      <c r="BL101" s="1" t="s">
        <v>236</v>
      </c>
      <c r="BM101" s="1" t="s">
        <v>331</v>
      </c>
      <c r="BN101" s="1" t="s">
        <v>172</v>
      </c>
      <c r="BO101" s="1" t="s">
        <v>167</v>
      </c>
      <c r="BP101" s="1" t="s">
        <v>172</v>
      </c>
      <c r="BQ101" s="1" t="s">
        <v>793</v>
      </c>
      <c r="BR101" s="14"/>
      <c r="BS101" s="14"/>
      <c r="BT101" s="14"/>
    </row>
    <row r="102" spans="1:72" x14ac:dyDescent="0.2">
      <c r="A102" s="29">
        <v>44172.614702141203</v>
      </c>
      <c r="B102" s="1" t="s">
        <v>148</v>
      </c>
      <c r="C102" s="15">
        <v>34678</v>
      </c>
      <c r="D102" s="12">
        <v>44182</v>
      </c>
      <c r="E102" s="13">
        <f t="shared" si="3"/>
        <v>26</v>
      </c>
      <c r="F102" s="1" t="s">
        <v>149</v>
      </c>
      <c r="G102" s="1" t="s">
        <v>603</v>
      </c>
      <c r="H102" s="1" t="s">
        <v>15</v>
      </c>
      <c r="I102" s="1" t="s">
        <v>28</v>
      </c>
      <c r="J102" s="1" t="s">
        <v>16</v>
      </c>
      <c r="K102" s="1" t="s">
        <v>16</v>
      </c>
      <c r="L102" s="1" t="s">
        <v>10</v>
      </c>
      <c r="M102" s="1" t="s">
        <v>35</v>
      </c>
      <c r="N102" s="1" t="s">
        <v>12</v>
      </c>
      <c r="O102" s="1" t="s">
        <v>39</v>
      </c>
      <c r="P102" s="1" t="s">
        <v>309</v>
      </c>
      <c r="Q102" s="1" t="s">
        <v>152</v>
      </c>
      <c r="R102" s="1" t="s">
        <v>153</v>
      </c>
      <c r="S102" s="1" t="s">
        <v>243</v>
      </c>
      <c r="T102" s="1" t="s">
        <v>635</v>
      </c>
      <c r="U102" s="1" t="s">
        <v>15</v>
      </c>
      <c r="V102" s="19" t="s">
        <v>246</v>
      </c>
      <c r="W102" s="1" t="s">
        <v>312</v>
      </c>
      <c r="X102" s="1" t="s">
        <v>357</v>
      </c>
      <c r="Y102" s="1" t="s">
        <v>159</v>
      </c>
      <c r="Z102" s="1">
        <v>2016</v>
      </c>
      <c r="AA102" s="1" t="s">
        <v>159</v>
      </c>
      <c r="AB102" s="1">
        <v>2021</v>
      </c>
      <c r="AC102" s="1" t="s">
        <v>288</v>
      </c>
      <c r="AD102" s="1" t="s">
        <v>161</v>
      </c>
      <c r="AE102" s="1" t="s">
        <v>162</v>
      </c>
      <c r="AF102" s="1" t="s">
        <v>163</v>
      </c>
      <c r="AG102" s="1" t="s">
        <v>165</v>
      </c>
      <c r="AH102" s="1" t="s">
        <v>267</v>
      </c>
      <c r="AI102" s="1" t="s">
        <v>794</v>
      </c>
      <c r="AJ102" s="1" t="s">
        <v>172</v>
      </c>
      <c r="AK102" s="1" t="s">
        <v>326</v>
      </c>
      <c r="AL102" s="1" t="s">
        <v>172</v>
      </c>
      <c r="AM102" s="1" t="s">
        <v>480</v>
      </c>
      <c r="AN102" s="1" t="s">
        <v>169</v>
      </c>
      <c r="AO102" s="1" t="s">
        <v>230</v>
      </c>
      <c r="AP102" s="1" t="s">
        <v>171</v>
      </c>
      <c r="AQ102" s="1" t="s">
        <v>172</v>
      </c>
      <c r="AR102" s="1" t="s">
        <v>172</v>
      </c>
      <c r="AS102" s="1" t="s">
        <v>167</v>
      </c>
      <c r="AT102" s="1" t="s">
        <v>167</v>
      </c>
      <c r="AU102" s="1" t="s">
        <v>465</v>
      </c>
      <c r="AV102" s="1" t="s">
        <v>359</v>
      </c>
      <c r="AW102" s="1" t="s">
        <v>795</v>
      </c>
      <c r="AX102" s="1" t="s">
        <v>176</v>
      </c>
      <c r="AY102" s="1" t="s">
        <v>205</v>
      </c>
      <c r="AZ102" s="1" t="s">
        <v>256</v>
      </c>
      <c r="BA102" s="1" t="s">
        <v>172</v>
      </c>
      <c r="BB102" s="1" t="s">
        <v>172</v>
      </c>
      <c r="BC102" s="1" t="s">
        <v>172</v>
      </c>
      <c r="BD102" s="1" t="s">
        <v>172</v>
      </c>
      <c r="BE102" s="1" t="s">
        <v>172</v>
      </c>
      <c r="BF102" s="1" t="s">
        <v>172</v>
      </c>
      <c r="BG102" s="1" t="s">
        <v>172</v>
      </c>
      <c r="BH102" s="1" t="s">
        <v>172</v>
      </c>
      <c r="BI102" s="1" t="s">
        <v>172</v>
      </c>
      <c r="BJ102" s="1" t="s">
        <v>273</v>
      </c>
      <c r="BK102" s="1" t="s">
        <v>181</v>
      </c>
      <c r="BL102" s="1" t="s">
        <v>796</v>
      </c>
      <c r="BM102" s="1" t="s">
        <v>304</v>
      </c>
      <c r="BN102" s="1" t="s">
        <v>172</v>
      </c>
      <c r="BO102" s="1" t="s">
        <v>167</v>
      </c>
      <c r="BP102" s="1" t="s">
        <v>167</v>
      </c>
      <c r="BQ102" s="1" t="s">
        <v>797</v>
      </c>
      <c r="BR102" s="1" t="s">
        <v>798</v>
      </c>
      <c r="BS102" s="1" t="s">
        <v>799</v>
      </c>
      <c r="BT102" s="14"/>
    </row>
    <row r="103" spans="1:72" x14ac:dyDescent="0.2">
      <c r="A103" s="29">
        <v>44172.616050462966</v>
      </c>
      <c r="B103" s="1" t="s">
        <v>148</v>
      </c>
      <c r="C103" s="15">
        <v>29808</v>
      </c>
      <c r="D103" s="12">
        <v>44182</v>
      </c>
      <c r="E103" s="13">
        <f t="shared" si="3"/>
        <v>39</v>
      </c>
      <c r="F103" s="1" t="s">
        <v>149</v>
      </c>
      <c r="G103" s="1" t="s">
        <v>643</v>
      </c>
      <c r="H103" s="1" t="s">
        <v>15</v>
      </c>
      <c r="I103" s="1" t="s">
        <v>61</v>
      </c>
      <c r="J103" s="1" t="s">
        <v>34</v>
      </c>
      <c r="K103" s="1" t="s">
        <v>34</v>
      </c>
      <c r="L103" s="1" t="s">
        <v>10</v>
      </c>
      <c r="M103" s="1" t="s">
        <v>17</v>
      </c>
      <c r="N103" s="1" t="s">
        <v>18</v>
      </c>
      <c r="O103" s="1" t="s">
        <v>19</v>
      </c>
      <c r="P103" s="1" t="s">
        <v>309</v>
      </c>
      <c r="Q103" s="1" t="s">
        <v>152</v>
      </c>
      <c r="R103" s="1" t="s">
        <v>323</v>
      </c>
      <c r="S103" s="1" t="s">
        <v>243</v>
      </c>
      <c r="T103" s="1" t="s">
        <v>635</v>
      </c>
      <c r="U103" s="1" t="s">
        <v>15</v>
      </c>
      <c r="V103" s="19" t="s">
        <v>246</v>
      </c>
      <c r="W103" s="1" t="s">
        <v>357</v>
      </c>
      <c r="X103" s="1" t="s">
        <v>357</v>
      </c>
      <c r="Y103" s="1" t="s">
        <v>159</v>
      </c>
      <c r="Z103" s="1">
        <v>2016</v>
      </c>
      <c r="AA103" s="1" t="s">
        <v>159</v>
      </c>
      <c r="AB103" s="1">
        <v>2021</v>
      </c>
      <c r="AC103" s="1" t="s">
        <v>288</v>
      </c>
      <c r="AD103" s="1" t="s">
        <v>161</v>
      </c>
      <c r="AE103" s="1" t="s">
        <v>162</v>
      </c>
      <c r="AF103" s="1" t="s">
        <v>266</v>
      </c>
      <c r="AG103" s="1" t="s">
        <v>267</v>
      </c>
      <c r="AH103" s="1" t="s">
        <v>198</v>
      </c>
      <c r="AI103" s="1" t="s">
        <v>198</v>
      </c>
      <c r="AJ103" s="1" t="s">
        <v>172</v>
      </c>
      <c r="AK103" s="1" t="s">
        <v>326</v>
      </c>
      <c r="AL103" s="1" t="s">
        <v>167</v>
      </c>
      <c r="AM103" s="1" t="s">
        <v>200</v>
      </c>
      <c r="AN103" s="1" t="s">
        <v>229</v>
      </c>
      <c r="AO103" s="1" t="s">
        <v>358</v>
      </c>
      <c r="AP103" s="1" t="s">
        <v>165</v>
      </c>
      <c r="AQ103" s="1" t="s">
        <v>172</v>
      </c>
      <c r="AR103" s="1" t="s">
        <v>172</v>
      </c>
      <c r="AS103" s="1" t="s">
        <v>172</v>
      </c>
      <c r="AT103" s="1" t="s">
        <v>172</v>
      </c>
      <c r="AU103" s="1" t="s">
        <v>393</v>
      </c>
      <c r="AV103" s="1" t="s">
        <v>359</v>
      </c>
      <c r="AW103" s="1" t="s">
        <v>800</v>
      </c>
      <c r="AX103" s="1" t="s">
        <v>176</v>
      </c>
      <c r="AY103" s="1" t="s">
        <v>205</v>
      </c>
      <c r="AZ103" s="1" t="s">
        <v>256</v>
      </c>
      <c r="BA103" s="1" t="s">
        <v>172</v>
      </c>
      <c r="BB103" s="1" t="s">
        <v>167</v>
      </c>
      <c r="BC103" s="1" t="s">
        <v>172</v>
      </c>
      <c r="BD103" s="1" t="s">
        <v>172</v>
      </c>
      <c r="BE103" s="1" t="s">
        <v>172</v>
      </c>
      <c r="BF103" s="1" t="s">
        <v>172</v>
      </c>
      <c r="BG103" s="1" t="s">
        <v>172</v>
      </c>
      <c r="BH103" s="1" t="s">
        <v>172</v>
      </c>
      <c r="BI103" s="1" t="s">
        <v>172</v>
      </c>
      <c r="BJ103" s="1" t="s">
        <v>295</v>
      </c>
      <c r="BK103" s="1" t="s">
        <v>235</v>
      </c>
      <c r="BL103" s="1" t="s">
        <v>642</v>
      </c>
      <c r="BM103" s="1" t="s">
        <v>716</v>
      </c>
      <c r="BN103" s="1" t="s">
        <v>172</v>
      </c>
      <c r="BO103" s="1" t="s">
        <v>167</v>
      </c>
      <c r="BP103" s="1" t="s">
        <v>172</v>
      </c>
      <c r="BQ103" s="1" t="s">
        <v>801</v>
      </c>
      <c r="BR103" s="1" t="s">
        <v>802</v>
      </c>
      <c r="BS103" s="1" t="s">
        <v>803</v>
      </c>
      <c r="BT103" s="14"/>
    </row>
    <row r="104" spans="1:72" x14ac:dyDescent="0.2">
      <c r="A104" s="29">
        <v>44172.616298437497</v>
      </c>
      <c r="B104" s="1" t="s">
        <v>148</v>
      </c>
      <c r="C104" s="12">
        <v>36827</v>
      </c>
      <c r="D104" s="12">
        <v>44182</v>
      </c>
      <c r="E104" s="13">
        <f t="shared" si="3"/>
        <v>20</v>
      </c>
      <c r="F104" s="1" t="s">
        <v>335</v>
      </c>
      <c r="G104" s="1" t="s">
        <v>515</v>
      </c>
      <c r="H104" s="1" t="s">
        <v>15</v>
      </c>
      <c r="I104" s="1" t="s">
        <v>15</v>
      </c>
      <c r="J104" s="1" t="s">
        <v>16</v>
      </c>
      <c r="K104" s="1" t="s">
        <v>16</v>
      </c>
      <c r="L104" s="1" t="s">
        <v>10</v>
      </c>
      <c r="M104" s="1" t="s">
        <v>11</v>
      </c>
      <c r="N104" s="1" t="s">
        <v>12</v>
      </c>
      <c r="O104" s="1" t="s">
        <v>19</v>
      </c>
      <c r="P104" s="1" t="s">
        <v>633</v>
      </c>
      <c r="Q104" s="1" t="s">
        <v>804</v>
      </c>
      <c r="R104" s="1" t="s">
        <v>153</v>
      </c>
      <c r="S104" s="1" t="s">
        <v>243</v>
      </c>
      <c r="T104" s="1" t="s">
        <v>635</v>
      </c>
      <c r="U104" s="1" t="s">
        <v>15</v>
      </c>
      <c r="V104" s="19" t="s">
        <v>246</v>
      </c>
      <c r="W104" s="1" t="s">
        <v>312</v>
      </c>
      <c r="X104" s="1" t="s">
        <v>357</v>
      </c>
      <c r="Y104" s="1" t="s">
        <v>197</v>
      </c>
      <c r="Z104" s="1">
        <v>2018</v>
      </c>
      <c r="AA104" s="1" t="s">
        <v>197</v>
      </c>
      <c r="AB104" s="1">
        <v>2023</v>
      </c>
      <c r="AC104" s="1" t="s">
        <v>160</v>
      </c>
      <c r="AD104" s="1" t="s">
        <v>161</v>
      </c>
      <c r="AE104" s="1" t="s">
        <v>162</v>
      </c>
      <c r="AF104" s="1" t="s">
        <v>266</v>
      </c>
      <c r="AG104" s="1" t="s">
        <v>165</v>
      </c>
      <c r="AH104" s="1" t="s">
        <v>198</v>
      </c>
      <c r="AI104" s="1" t="s">
        <v>301</v>
      </c>
      <c r="AJ104" s="1" t="s">
        <v>167</v>
      </c>
      <c r="AK104" s="1" t="s">
        <v>168</v>
      </c>
      <c r="AL104" s="1" t="s">
        <v>172</v>
      </c>
      <c r="AM104" s="1" t="s">
        <v>200</v>
      </c>
      <c r="AN104" s="1" t="s">
        <v>169</v>
      </c>
      <c r="AO104" s="1" t="s">
        <v>522</v>
      </c>
      <c r="AP104" s="1" t="s">
        <v>171</v>
      </c>
      <c r="AQ104" s="1" t="s">
        <v>172</v>
      </c>
      <c r="AR104" s="1" t="s">
        <v>172</v>
      </c>
      <c r="AS104" s="1" t="s">
        <v>172</v>
      </c>
      <c r="AT104" s="1" t="s">
        <v>167</v>
      </c>
      <c r="AU104" s="1" t="s">
        <v>202</v>
      </c>
      <c r="AV104" s="1" t="s">
        <v>174</v>
      </c>
      <c r="AW104" s="1" t="s">
        <v>203</v>
      </c>
      <c r="AX104" s="1" t="s">
        <v>204</v>
      </c>
      <c r="AY104" s="1" t="s">
        <v>205</v>
      </c>
      <c r="AZ104" s="1" t="s">
        <v>410</v>
      </c>
      <c r="BA104" s="1" t="s">
        <v>172</v>
      </c>
      <c r="BB104" s="1" t="s">
        <v>172</v>
      </c>
      <c r="BC104" s="1" t="s">
        <v>172</v>
      </c>
      <c r="BD104" s="1" t="s">
        <v>172</v>
      </c>
      <c r="BE104" s="1" t="s">
        <v>172</v>
      </c>
      <c r="BF104" s="1" t="s">
        <v>172</v>
      </c>
      <c r="BG104" s="1" t="s">
        <v>172</v>
      </c>
      <c r="BH104" s="1" t="s">
        <v>167</v>
      </c>
      <c r="BI104" s="1" t="s">
        <v>172</v>
      </c>
      <c r="BJ104" s="1" t="s">
        <v>629</v>
      </c>
      <c r="BK104" s="1" t="s">
        <v>419</v>
      </c>
      <c r="BL104" s="1" t="s">
        <v>236</v>
      </c>
      <c r="BM104" s="1" t="s">
        <v>282</v>
      </c>
      <c r="BN104" s="1" t="s">
        <v>172</v>
      </c>
      <c r="BO104" s="1" t="s">
        <v>172</v>
      </c>
      <c r="BP104" s="1" t="s">
        <v>172</v>
      </c>
      <c r="BQ104" s="1" t="s">
        <v>805</v>
      </c>
      <c r="BR104" s="1" t="s">
        <v>806</v>
      </c>
      <c r="BS104" s="1" t="s">
        <v>807</v>
      </c>
      <c r="BT104" s="14"/>
    </row>
    <row r="105" spans="1:72" x14ac:dyDescent="0.2">
      <c r="A105" s="29">
        <v>44172.618641331021</v>
      </c>
      <c r="B105" s="1" t="s">
        <v>148</v>
      </c>
      <c r="C105" s="15">
        <v>34657</v>
      </c>
      <c r="D105" s="12">
        <v>44182</v>
      </c>
      <c r="E105" s="13">
        <f t="shared" si="3"/>
        <v>26</v>
      </c>
      <c r="F105" s="1" t="s">
        <v>335</v>
      </c>
      <c r="G105" s="1" t="s">
        <v>322</v>
      </c>
      <c r="H105" s="1" t="s">
        <v>15</v>
      </c>
      <c r="I105" s="1" t="s">
        <v>62</v>
      </c>
      <c r="J105" s="1" t="s">
        <v>23</v>
      </c>
      <c r="K105" s="1" t="s">
        <v>23</v>
      </c>
      <c r="L105" s="1" t="s">
        <v>10</v>
      </c>
      <c r="M105" s="1" t="s">
        <v>35</v>
      </c>
      <c r="N105" s="1" t="s">
        <v>18</v>
      </c>
      <c r="O105" s="1" t="s">
        <v>19</v>
      </c>
      <c r="P105" s="1" t="s">
        <v>756</v>
      </c>
      <c r="Q105" s="1" t="s">
        <v>214</v>
      </c>
      <c r="R105" s="1" t="s">
        <v>153</v>
      </c>
      <c r="S105" s="1" t="s">
        <v>243</v>
      </c>
      <c r="T105" s="1" t="s">
        <v>635</v>
      </c>
      <c r="U105" s="1" t="s">
        <v>15</v>
      </c>
      <c r="V105" s="19" t="s">
        <v>246</v>
      </c>
      <c r="W105" s="1" t="s">
        <v>312</v>
      </c>
      <c r="X105" s="1" t="s">
        <v>196</v>
      </c>
      <c r="Y105" s="1" t="s">
        <v>265</v>
      </c>
      <c r="Z105" s="1">
        <v>2017</v>
      </c>
      <c r="AA105" s="1" t="s">
        <v>158</v>
      </c>
      <c r="AB105" s="1">
        <v>2020</v>
      </c>
      <c r="AC105" s="1" t="s">
        <v>160</v>
      </c>
      <c r="AD105" s="1" t="s">
        <v>161</v>
      </c>
      <c r="AE105" s="1" t="s">
        <v>215</v>
      </c>
      <c r="AF105" s="1" t="s">
        <v>163</v>
      </c>
      <c r="AG105" s="1" t="s">
        <v>165</v>
      </c>
      <c r="AH105" s="1" t="s">
        <v>165</v>
      </c>
      <c r="AI105" s="1" t="s">
        <v>808</v>
      </c>
      <c r="AJ105" s="1" t="s">
        <v>167</v>
      </c>
      <c r="AK105" s="1" t="s">
        <v>168</v>
      </c>
      <c r="AL105" s="1" t="s">
        <v>167</v>
      </c>
      <c r="AM105" s="14"/>
      <c r="AN105" s="1" t="s">
        <v>229</v>
      </c>
      <c r="AO105" s="1" t="s">
        <v>604</v>
      </c>
      <c r="AP105" s="1" t="s">
        <v>171</v>
      </c>
      <c r="AQ105" s="1" t="s">
        <v>172</v>
      </c>
      <c r="AR105" s="1" t="s">
        <v>172</v>
      </c>
      <c r="AS105" s="1" t="s">
        <v>172</v>
      </c>
      <c r="AT105" s="1" t="s">
        <v>172</v>
      </c>
      <c r="AU105" s="1" t="s">
        <v>393</v>
      </c>
      <c r="AV105" s="1" t="s">
        <v>359</v>
      </c>
      <c r="AW105" s="1" t="s">
        <v>348</v>
      </c>
      <c r="AX105" s="1" t="s">
        <v>204</v>
      </c>
      <c r="AY105" s="1" t="s">
        <v>205</v>
      </c>
      <c r="AZ105" s="1" t="s">
        <v>256</v>
      </c>
      <c r="BA105" s="1" t="s">
        <v>172</v>
      </c>
      <c r="BB105" s="1" t="s">
        <v>167</v>
      </c>
      <c r="BC105" s="1" t="s">
        <v>172</v>
      </c>
      <c r="BD105" s="1" t="s">
        <v>172</v>
      </c>
      <c r="BE105" s="1" t="s">
        <v>172</v>
      </c>
      <c r="BF105" s="1" t="s">
        <v>172</v>
      </c>
      <c r="BG105" s="1" t="s">
        <v>172</v>
      </c>
      <c r="BH105" s="1" t="s">
        <v>167</v>
      </c>
      <c r="BI105" s="1" t="s">
        <v>172</v>
      </c>
      <c r="BJ105" s="1" t="s">
        <v>411</v>
      </c>
      <c r="BK105" s="1" t="s">
        <v>181</v>
      </c>
      <c r="BL105" s="1" t="s">
        <v>809</v>
      </c>
      <c r="BM105" s="1" t="s">
        <v>209</v>
      </c>
      <c r="BN105" s="1" t="s">
        <v>172</v>
      </c>
      <c r="BO105" s="1" t="s">
        <v>167</v>
      </c>
      <c r="BP105" s="1" t="s">
        <v>172</v>
      </c>
      <c r="BQ105" s="14"/>
      <c r="BR105" s="14"/>
      <c r="BS105" s="14"/>
      <c r="BT105" s="14"/>
    </row>
    <row r="106" spans="1:72" x14ac:dyDescent="0.2">
      <c r="A106" s="29">
        <v>44172.619141030096</v>
      </c>
      <c r="B106" s="1" t="s">
        <v>148</v>
      </c>
      <c r="C106" s="15">
        <v>36292</v>
      </c>
      <c r="D106" s="12">
        <v>44182</v>
      </c>
      <c r="E106" s="13">
        <f t="shared" si="3"/>
        <v>21</v>
      </c>
      <c r="F106" s="1" t="s">
        <v>335</v>
      </c>
      <c r="G106" s="1" t="s">
        <v>241</v>
      </c>
      <c r="H106" s="1" t="s">
        <v>15</v>
      </c>
      <c r="I106" s="1" t="s">
        <v>63</v>
      </c>
      <c r="J106" s="1" t="s">
        <v>16</v>
      </c>
      <c r="K106" s="1" t="s">
        <v>16</v>
      </c>
      <c r="L106" s="1" t="s">
        <v>10</v>
      </c>
      <c r="M106" s="1" t="s">
        <v>35</v>
      </c>
      <c r="N106" s="1" t="s">
        <v>12</v>
      </c>
      <c r="O106" s="1" t="s">
        <v>39</v>
      </c>
      <c r="P106" s="1" t="s">
        <v>633</v>
      </c>
      <c r="Q106" s="1" t="s">
        <v>810</v>
      </c>
      <c r="R106" s="1" t="s">
        <v>323</v>
      </c>
      <c r="S106" s="1" t="s">
        <v>243</v>
      </c>
      <c r="T106" s="1" t="s">
        <v>635</v>
      </c>
      <c r="U106" s="1" t="s">
        <v>15</v>
      </c>
      <c r="V106" s="19" t="s">
        <v>246</v>
      </c>
      <c r="W106" s="1" t="s">
        <v>179</v>
      </c>
      <c r="X106" s="1" t="s">
        <v>357</v>
      </c>
      <c r="Y106" s="1" t="s">
        <v>159</v>
      </c>
      <c r="Z106" s="1">
        <v>2016</v>
      </c>
      <c r="AA106" s="1" t="s">
        <v>159</v>
      </c>
      <c r="AB106" s="1">
        <v>2021</v>
      </c>
      <c r="AC106" s="1" t="s">
        <v>160</v>
      </c>
      <c r="AD106" s="1" t="s">
        <v>161</v>
      </c>
      <c r="AE106" s="1" t="s">
        <v>162</v>
      </c>
      <c r="AF106" s="1" t="s">
        <v>163</v>
      </c>
      <c r="AG106" s="1" t="s">
        <v>165</v>
      </c>
      <c r="AH106" s="1" t="s">
        <v>198</v>
      </c>
      <c r="AI106" s="1" t="s">
        <v>198</v>
      </c>
      <c r="AJ106" s="1" t="s">
        <v>167</v>
      </c>
      <c r="AK106" s="1" t="s">
        <v>168</v>
      </c>
      <c r="AL106" s="1" t="s">
        <v>167</v>
      </c>
      <c r="AM106" s="1" t="s">
        <v>200</v>
      </c>
      <c r="AN106" s="1" t="s">
        <v>169</v>
      </c>
      <c r="AO106" s="1" t="s">
        <v>270</v>
      </c>
      <c r="AP106" s="1" t="s">
        <v>171</v>
      </c>
      <c r="AQ106" s="1" t="s">
        <v>172</v>
      </c>
      <c r="AR106" s="1" t="s">
        <v>172</v>
      </c>
      <c r="AS106" s="1" t="s">
        <v>172</v>
      </c>
      <c r="AT106" s="1" t="s">
        <v>172</v>
      </c>
      <c r="AU106" s="1" t="s">
        <v>465</v>
      </c>
      <c r="AV106" s="1" t="s">
        <v>342</v>
      </c>
      <c r="AW106" s="1" t="s">
        <v>394</v>
      </c>
      <c r="AX106" s="1" t="s">
        <v>254</v>
      </c>
      <c r="AY106" s="1" t="s">
        <v>205</v>
      </c>
      <c r="AZ106" s="1" t="s">
        <v>234</v>
      </c>
      <c r="BA106" s="1" t="s">
        <v>172</v>
      </c>
      <c r="BB106" s="1" t="s">
        <v>179</v>
      </c>
      <c r="BC106" s="1" t="s">
        <v>172</v>
      </c>
      <c r="BD106" s="1" t="s">
        <v>172</v>
      </c>
      <c r="BE106" s="1" t="s">
        <v>172</v>
      </c>
      <c r="BF106" s="1" t="s">
        <v>172</v>
      </c>
      <c r="BG106" s="1" t="s">
        <v>172</v>
      </c>
      <c r="BH106" s="1" t="s">
        <v>172</v>
      </c>
      <c r="BI106" s="1" t="s">
        <v>179</v>
      </c>
      <c r="BJ106" s="1" t="s">
        <v>207</v>
      </c>
      <c r="BK106" s="1" t="s">
        <v>181</v>
      </c>
      <c r="BL106" s="1" t="s">
        <v>811</v>
      </c>
      <c r="BM106" s="1" t="s">
        <v>282</v>
      </c>
      <c r="BN106" s="1" t="s">
        <v>172</v>
      </c>
      <c r="BO106" s="1" t="s">
        <v>167</v>
      </c>
      <c r="BP106" s="1" t="s">
        <v>167</v>
      </c>
      <c r="BQ106" s="14"/>
      <c r="BR106" s="1" t="s">
        <v>812</v>
      </c>
      <c r="BS106" s="1" t="s">
        <v>813</v>
      </c>
      <c r="BT106" s="14"/>
    </row>
    <row r="107" spans="1:72" x14ac:dyDescent="0.2">
      <c r="A107" s="29">
        <v>44172.619296562501</v>
      </c>
      <c r="B107" s="1" t="s">
        <v>148</v>
      </c>
      <c r="C107" s="15">
        <v>27930</v>
      </c>
      <c r="D107" s="12">
        <v>44182</v>
      </c>
      <c r="E107" s="13">
        <f t="shared" si="3"/>
        <v>44</v>
      </c>
      <c r="F107" s="1" t="s">
        <v>149</v>
      </c>
      <c r="G107" s="1" t="s">
        <v>814</v>
      </c>
      <c r="H107" s="1" t="s">
        <v>15</v>
      </c>
      <c r="I107" s="1" t="s">
        <v>64</v>
      </c>
      <c r="J107" s="1" t="s">
        <v>34</v>
      </c>
      <c r="K107" s="1" t="s">
        <v>34</v>
      </c>
      <c r="L107" s="1" t="s">
        <v>48</v>
      </c>
      <c r="M107" s="1" t="s">
        <v>35</v>
      </c>
      <c r="N107" s="1" t="s">
        <v>12</v>
      </c>
      <c r="O107" s="1" t="s">
        <v>39</v>
      </c>
      <c r="P107" s="1" t="s">
        <v>309</v>
      </c>
      <c r="Q107" s="1" t="s">
        <v>763</v>
      </c>
      <c r="R107" s="1" t="s">
        <v>153</v>
      </c>
      <c r="S107" s="1" t="s">
        <v>243</v>
      </c>
      <c r="T107" s="1" t="s">
        <v>635</v>
      </c>
      <c r="U107" s="1" t="s">
        <v>15</v>
      </c>
      <c r="V107" s="19" t="s">
        <v>246</v>
      </c>
      <c r="W107" s="1" t="s">
        <v>357</v>
      </c>
      <c r="X107" s="1" t="s">
        <v>312</v>
      </c>
      <c r="Y107" s="1" t="s">
        <v>158</v>
      </c>
      <c r="Z107" s="1">
        <v>2016</v>
      </c>
      <c r="AA107" s="1" t="s">
        <v>159</v>
      </c>
      <c r="AB107" s="1">
        <v>2021</v>
      </c>
      <c r="AC107" s="1" t="s">
        <v>288</v>
      </c>
      <c r="AD107" s="1" t="s">
        <v>161</v>
      </c>
      <c r="AE107" s="1" t="s">
        <v>215</v>
      </c>
      <c r="AF107" s="1" t="s">
        <v>163</v>
      </c>
      <c r="AG107" s="1" t="s">
        <v>267</v>
      </c>
      <c r="AH107" s="1" t="s">
        <v>267</v>
      </c>
      <c r="AI107" s="1" t="s">
        <v>473</v>
      </c>
      <c r="AJ107" s="1" t="s">
        <v>172</v>
      </c>
      <c r="AK107" s="1" t="s">
        <v>480</v>
      </c>
      <c r="AL107" s="1" t="s">
        <v>172</v>
      </c>
      <c r="AM107" s="1" t="s">
        <v>326</v>
      </c>
      <c r="AN107" s="1" t="s">
        <v>169</v>
      </c>
      <c r="AO107" s="1" t="s">
        <v>230</v>
      </c>
      <c r="AP107" s="1" t="s">
        <v>815</v>
      </c>
      <c r="AQ107" s="1" t="s">
        <v>172</v>
      </c>
      <c r="AR107" s="1" t="s">
        <v>172</v>
      </c>
      <c r="AS107" s="1" t="s">
        <v>167</v>
      </c>
      <c r="AT107" s="1" t="s">
        <v>167</v>
      </c>
      <c r="AU107" s="1" t="s">
        <v>465</v>
      </c>
      <c r="AV107" s="1" t="s">
        <v>342</v>
      </c>
      <c r="AW107" s="1" t="s">
        <v>429</v>
      </c>
      <c r="AX107" s="1" t="s">
        <v>816</v>
      </c>
      <c r="AY107" s="1" t="s">
        <v>205</v>
      </c>
      <c r="AZ107" s="1" t="s">
        <v>234</v>
      </c>
      <c r="BA107" s="1" t="s">
        <v>172</v>
      </c>
      <c r="BB107" s="1" t="s">
        <v>172</v>
      </c>
      <c r="BC107" s="1" t="s">
        <v>172</v>
      </c>
      <c r="BD107" s="1" t="s">
        <v>172</v>
      </c>
      <c r="BE107" s="1" t="s">
        <v>172</v>
      </c>
      <c r="BF107" s="1" t="s">
        <v>172</v>
      </c>
      <c r="BG107" s="1" t="s">
        <v>172</v>
      </c>
      <c r="BH107" s="1" t="s">
        <v>167</v>
      </c>
      <c r="BI107" s="1" t="s">
        <v>172</v>
      </c>
      <c r="BJ107" s="1" t="s">
        <v>389</v>
      </c>
      <c r="BK107" s="1" t="s">
        <v>258</v>
      </c>
      <c r="BL107" s="1" t="s">
        <v>236</v>
      </c>
      <c r="BM107" s="1" t="s">
        <v>373</v>
      </c>
      <c r="BN107" s="1" t="s">
        <v>172</v>
      </c>
      <c r="BO107" s="1" t="s">
        <v>167</v>
      </c>
      <c r="BP107" s="1" t="s">
        <v>172</v>
      </c>
      <c r="BQ107" s="1" t="s">
        <v>817</v>
      </c>
      <c r="BR107" s="1" t="s">
        <v>818</v>
      </c>
      <c r="BS107" s="1" t="s">
        <v>819</v>
      </c>
      <c r="BT107" s="14"/>
    </row>
    <row r="108" spans="1:72" x14ac:dyDescent="0.2">
      <c r="A108" s="29">
        <v>44172.620119988424</v>
      </c>
      <c r="B108" s="1" t="s">
        <v>148</v>
      </c>
      <c r="C108" s="15">
        <v>35887</v>
      </c>
      <c r="D108" s="12">
        <v>44182</v>
      </c>
      <c r="E108" s="13">
        <f t="shared" si="3"/>
        <v>22</v>
      </c>
      <c r="F108" s="1" t="s">
        <v>335</v>
      </c>
      <c r="G108" s="1" t="s">
        <v>322</v>
      </c>
      <c r="H108" s="1" t="s">
        <v>15</v>
      </c>
      <c r="I108" s="1" t="s">
        <v>65</v>
      </c>
      <c r="J108" s="1" t="s">
        <v>16</v>
      </c>
      <c r="K108" s="1" t="s">
        <v>16</v>
      </c>
      <c r="L108" s="1" t="s">
        <v>10</v>
      </c>
      <c r="M108" s="1" t="s">
        <v>17</v>
      </c>
      <c r="N108" s="1" t="s">
        <v>18</v>
      </c>
      <c r="O108" s="1" t="s">
        <v>19</v>
      </c>
      <c r="P108" s="1" t="s">
        <v>633</v>
      </c>
      <c r="Q108" s="1" t="s">
        <v>152</v>
      </c>
      <c r="R108" s="1" t="s">
        <v>323</v>
      </c>
      <c r="S108" s="1" t="s">
        <v>243</v>
      </c>
      <c r="T108" s="1" t="s">
        <v>635</v>
      </c>
      <c r="U108" s="1" t="s">
        <v>15</v>
      </c>
      <c r="V108" s="19" t="s">
        <v>246</v>
      </c>
      <c r="W108" s="1" t="s">
        <v>312</v>
      </c>
      <c r="X108" s="1" t="s">
        <v>357</v>
      </c>
      <c r="Y108" s="1" t="s">
        <v>197</v>
      </c>
      <c r="Z108" s="1">
        <v>2018</v>
      </c>
      <c r="AA108" s="1" t="s">
        <v>159</v>
      </c>
      <c r="AB108" s="1">
        <v>2021</v>
      </c>
      <c r="AC108" s="1" t="s">
        <v>160</v>
      </c>
      <c r="AD108" s="1" t="s">
        <v>161</v>
      </c>
      <c r="AE108" s="1" t="s">
        <v>162</v>
      </c>
      <c r="AF108" s="1" t="s">
        <v>163</v>
      </c>
      <c r="AG108" s="1" t="s">
        <v>165</v>
      </c>
      <c r="AH108" s="1" t="s">
        <v>165</v>
      </c>
      <c r="AI108" s="1" t="s">
        <v>820</v>
      </c>
      <c r="AJ108" s="1" t="s">
        <v>167</v>
      </c>
      <c r="AK108" s="1" t="s">
        <v>168</v>
      </c>
      <c r="AL108" s="1" t="s">
        <v>167</v>
      </c>
      <c r="AM108" s="14"/>
      <c r="AN108" s="1" t="s">
        <v>169</v>
      </c>
      <c r="AO108" s="1" t="s">
        <v>270</v>
      </c>
      <c r="AP108" s="1" t="s">
        <v>171</v>
      </c>
      <c r="AQ108" s="1" t="s">
        <v>172</v>
      </c>
      <c r="AR108" s="1" t="s">
        <v>172</v>
      </c>
      <c r="AS108" s="1" t="s">
        <v>172</v>
      </c>
      <c r="AT108" s="1" t="s">
        <v>172</v>
      </c>
      <c r="AU108" s="1" t="s">
        <v>173</v>
      </c>
      <c r="AV108" s="1" t="s">
        <v>174</v>
      </c>
      <c r="AW108" s="1" t="s">
        <v>821</v>
      </c>
      <c r="AX108" s="1" t="s">
        <v>176</v>
      </c>
      <c r="AY108" s="1" t="s">
        <v>205</v>
      </c>
      <c r="AZ108" s="1" t="s">
        <v>256</v>
      </c>
      <c r="BA108" s="1" t="s">
        <v>172</v>
      </c>
      <c r="BB108" s="1" t="s">
        <v>172</v>
      </c>
      <c r="BC108" s="1" t="s">
        <v>172</v>
      </c>
      <c r="BD108" s="1" t="s">
        <v>172</v>
      </c>
      <c r="BE108" s="1" t="s">
        <v>172</v>
      </c>
      <c r="BF108" s="1" t="s">
        <v>172</v>
      </c>
      <c r="BG108" s="1" t="s">
        <v>172</v>
      </c>
      <c r="BH108" s="1" t="s">
        <v>172</v>
      </c>
      <c r="BI108" s="1" t="s">
        <v>179</v>
      </c>
      <c r="BJ108" s="1" t="s">
        <v>455</v>
      </c>
      <c r="BK108" s="1" t="s">
        <v>822</v>
      </c>
      <c r="BL108" s="1" t="s">
        <v>350</v>
      </c>
      <c r="BM108" s="1" t="s">
        <v>318</v>
      </c>
      <c r="BN108" s="1" t="s">
        <v>172</v>
      </c>
      <c r="BO108" s="1" t="s">
        <v>167</v>
      </c>
      <c r="BP108" s="1" t="s">
        <v>172</v>
      </c>
      <c r="BQ108" s="1" t="s">
        <v>823</v>
      </c>
      <c r="BR108" s="1" t="s">
        <v>824</v>
      </c>
      <c r="BS108" s="1" t="s">
        <v>825</v>
      </c>
      <c r="BT108" s="14"/>
    </row>
    <row r="109" spans="1:72" x14ac:dyDescent="0.2">
      <c r="A109" s="29">
        <v>44172.62447362268</v>
      </c>
      <c r="B109" s="1" t="s">
        <v>148</v>
      </c>
      <c r="C109" s="15">
        <v>33765</v>
      </c>
      <c r="D109" s="12">
        <v>44182</v>
      </c>
      <c r="E109" s="13">
        <f t="shared" si="3"/>
        <v>28</v>
      </c>
      <c r="F109" s="1" t="s">
        <v>355</v>
      </c>
      <c r="G109" s="1" t="s">
        <v>391</v>
      </c>
      <c r="H109" s="1" t="s">
        <v>15</v>
      </c>
      <c r="I109" s="16" t="s">
        <v>614</v>
      </c>
      <c r="J109" s="1" t="s">
        <v>16</v>
      </c>
      <c r="K109" s="1" t="s">
        <v>16</v>
      </c>
      <c r="L109" s="1" t="s">
        <v>10</v>
      </c>
      <c r="M109" s="1" t="s">
        <v>11</v>
      </c>
      <c r="N109" s="1" t="s">
        <v>18</v>
      </c>
      <c r="O109" s="1" t="s">
        <v>19</v>
      </c>
      <c r="P109" s="1" t="s">
        <v>633</v>
      </c>
      <c r="Q109" s="1" t="s">
        <v>416</v>
      </c>
      <c r="R109" s="1" t="s">
        <v>337</v>
      </c>
      <c r="S109" s="1" t="s">
        <v>243</v>
      </c>
      <c r="T109" s="1" t="s">
        <v>635</v>
      </c>
      <c r="U109" s="1" t="s">
        <v>15</v>
      </c>
      <c r="V109" s="19" t="s">
        <v>246</v>
      </c>
      <c r="W109" s="1" t="s">
        <v>312</v>
      </c>
      <c r="X109" s="1" t="s">
        <v>357</v>
      </c>
      <c r="Y109" s="1" t="s">
        <v>197</v>
      </c>
      <c r="Z109" s="1">
        <v>2017</v>
      </c>
      <c r="AA109" s="1" t="s">
        <v>392</v>
      </c>
      <c r="AB109" s="1">
        <v>2022</v>
      </c>
      <c r="AC109" s="1" t="s">
        <v>160</v>
      </c>
      <c r="AD109" s="1" t="s">
        <v>161</v>
      </c>
      <c r="AE109" s="1" t="s">
        <v>215</v>
      </c>
      <c r="AF109" s="1" t="s">
        <v>163</v>
      </c>
      <c r="AG109" s="1" t="s">
        <v>165</v>
      </c>
      <c r="AH109" s="1" t="s">
        <v>165</v>
      </c>
      <c r="AI109" s="1" t="s">
        <v>543</v>
      </c>
      <c r="AJ109" s="1" t="s">
        <v>167</v>
      </c>
      <c r="AK109" s="1" t="s">
        <v>168</v>
      </c>
      <c r="AL109" s="1" t="s">
        <v>172</v>
      </c>
      <c r="AM109" s="1" t="s">
        <v>290</v>
      </c>
      <c r="AN109" s="1" t="s">
        <v>229</v>
      </c>
      <c r="AO109" s="1" t="s">
        <v>378</v>
      </c>
      <c r="AP109" s="1" t="s">
        <v>165</v>
      </c>
      <c r="AQ109" s="1" t="s">
        <v>172</v>
      </c>
      <c r="AR109" s="1" t="s">
        <v>172</v>
      </c>
      <c r="AS109" s="1" t="s">
        <v>172</v>
      </c>
      <c r="AT109" s="1" t="s">
        <v>167</v>
      </c>
      <c r="AU109" s="1" t="s">
        <v>341</v>
      </c>
      <c r="AV109" s="1" t="s">
        <v>293</v>
      </c>
      <c r="AW109" s="1" t="s">
        <v>409</v>
      </c>
      <c r="AX109" s="1" t="s">
        <v>176</v>
      </c>
      <c r="AY109" s="1" t="s">
        <v>205</v>
      </c>
      <c r="AZ109" s="1" t="s">
        <v>256</v>
      </c>
      <c r="BA109" s="1" t="s">
        <v>172</v>
      </c>
      <c r="BB109" s="1" t="s">
        <v>172</v>
      </c>
      <c r="BC109" s="1" t="s">
        <v>172</v>
      </c>
      <c r="BD109" s="1" t="s">
        <v>172</v>
      </c>
      <c r="BE109" s="1" t="s">
        <v>172</v>
      </c>
      <c r="BF109" s="1" t="s">
        <v>172</v>
      </c>
      <c r="BG109" s="1" t="s">
        <v>172</v>
      </c>
      <c r="BH109" s="1" t="s">
        <v>179</v>
      </c>
      <c r="BI109" s="1" t="s">
        <v>172</v>
      </c>
      <c r="BJ109" s="1" t="s">
        <v>629</v>
      </c>
      <c r="BK109" s="1" t="s">
        <v>258</v>
      </c>
      <c r="BL109" s="1" t="s">
        <v>236</v>
      </c>
      <c r="BM109" s="1" t="s">
        <v>318</v>
      </c>
      <c r="BN109" s="1" t="s">
        <v>172</v>
      </c>
      <c r="BO109" s="1" t="s">
        <v>172</v>
      </c>
      <c r="BP109" s="1" t="s">
        <v>172</v>
      </c>
      <c r="BQ109" s="1" t="s">
        <v>826</v>
      </c>
      <c r="BR109" s="1" t="s">
        <v>827</v>
      </c>
      <c r="BS109" s="1" t="s">
        <v>828</v>
      </c>
      <c r="BT109" s="14"/>
    </row>
    <row r="110" spans="1:72" x14ac:dyDescent="0.2">
      <c r="A110" s="29">
        <v>44172.628953726853</v>
      </c>
      <c r="B110" s="1" t="s">
        <v>148</v>
      </c>
      <c r="C110" s="15">
        <v>34323</v>
      </c>
      <c r="D110" s="12">
        <v>44182</v>
      </c>
      <c r="E110" s="13">
        <f t="shared" si="3"/>
        <v>27</v>
      </c>
      <c r="F110" s="1" t="s">
        <v>355</v>
      </c>
      <c r="G110" s="1" t="s">
        <v>829</v>
      </c>
      <c r="H110" s="1" t="s">
        <v>15</v>
      </c>
      <c r="I110" s="1" t="s">
        <v>66</v>
      </c>
      <c r="J110" s="1" t="s">
        <v>23</v>
      </c>
      <c r="K110" s="1" t="s">
        <v>16</v>
      </c>
      <c r="L110" s="1" t="s">
        <v>10</v>
      </c>
      <c r="M110" s="1" t="s">
        <v>11</v>
      </c>
      <c r="N110" s="1" t="s">
        <v>18</v>
      </c>
      <c r="O110" s="1" t="s">
        <v>29</v>
      </c>
      <c r="P110" s="1" t="s">
        <v>633</v>
      </c>
      <c r="Q110" s="1" t="s">
        <v>191</v>
      </c>
      <c r="R110" s="1" t="s">
        <v>153</v>
      </c>
      <c r="S110" s="1" t="s">
        <v>243</v>
      </c>
      <c r="T110" s="1" t="s">
        <v>635</v>
      </c>
      <c r="U110" s="1" t="s">
        <v>15</v>
      </c>
      <c r="V110" s="19" t="s">
        <v>246</v>
      </c>
      <c r="W110" s="1" t="s">
        <v>312</v>
      </c>
      <c r="X110" s="1" t="s">
        <v>357</v>
      </c>
      <c r="Y110" s="1" t="s">
        <v>159</v>
      </c>
      <c r="Z110" s="1">
        <v>2016</v>
      </c>
      <c r="AA110" s="1" t="s">
        <v>159</v>
      </c>
      <c r="AB110" s="1">
        <v>2021</v>
      </c>
      <c r="AC110" s="1" t="s">
        <v>160</v>
      </c>
      <c r="AD110" s="1" t="s">
        <v>161</v>
      </c>
      <c r="AE110" s="1" t="s">
        <v>162</v>
      </c>
      <c r="AF110" s="1" t="s">
        <v>163</v>
      </c>
      <c r="AG110" s="1" t="s">
        <v>165</v>
      </c>
      <c r="AH110" s="1" t="s">
        <v>165</v>
      </c>
      <c r="AI110" s="1" t="s">
        <v>543</v>
      </c>
      <c r="AJ110" s="1" t="s">
        <v>167</v>
      </c>
      <c r="AK110" s="1" t="s">
        <v>168</v>
      </c>
      <c r="AL110" s="1" t="s">
        <v>172</v>
      </c>
      <c r="AM110" s="1" t="s">
        <v>290</v>
      </c>
      <c r="AN110" s="1" t="s">
        <v>169</v>
      </c>
      <c r="AO110" s="1" t="s">
        <v>230</v>
      </c>
      <c r="AP110" s="1" t="s">
        <v>171</v>
      </c>
      <c r="AQ110" s="1" t="s">
        <v>172</v>
      </c>
      <c r="AR110" s="1" t="s">
        <v>172</v>
      </c>
      <c r="AS110" s="1" t="s">
        <v>172</v>
      </c>
      <c r="AT110" s="1" t="s">
        <v>172</v>
      </c>
      <c r="AU110" s="1" t="s">
        <v>393</v>
      </c>
      <c r="AV110" s="1" t="s">
        <v>359</v>
      </c>
      <c r="AW110" s="1" t="s">
        <v>348</v>
      </c>
      <c r="AX110" s="1" t="s">
        <v>176</v>
      </c>
      <c r="AY110" s="1" t="s">
        <v>205</v>
      </c>
      <c r="AZ110" s="1" t="s">
        <v>256</v>
      </c>
      <c r="BA110" s="1" t="s">
        <v>172</v>
      </c>
      <c r="BB110" s="1" t="s">
        <v>172</v>
      </c>
      <c r="BC110" s="1" t="s">
        <v>172</v>
      </c>
      <c r="BD110" s="1" t="s">
        <v>172</v>
      </c>
      <c r="BE110" s="1" t="s">
        <v>172</v>
      </c>
      <c r="BF110" s="1" t="s">
        <v>172</v>
      </c>
      <c r="BG110" s="1" t="s">
        <v>172</v>
      </c>
      <c r="BH110" s="1" t="s">
        <v>172</v>
      </c>
      <c r="BI110" s="1" t="s">
        <v>172</v>
      </c>
      <c r="BJ110" s="1" t="s">
        <v>220</v>
      </c>
      <c r="BK110" s="1" t="s">
        <v>181</v>
      </c>
      <c r="BL110" s="1" t="s">
        <v>236</v>
      </c>
      <c r="BM110" s="1" t="s">
        <v>331</v>
      </c>
      <c r="BN110" s="1" t="s">
        <v>172</v>
      </c>
      <c r="BO110" s="1" t="s">
        <v>172</v>
      </c>
      <c r="BP110" s="1" t="s">
        <v>167</v>
      </c>
      <c r="BQ110" s="14"/>
      <c r="BR110" s="14"/>
      <c r="BS110" s="14"/>
      <c r="BT110" s="14"/>
    </row>
    <row r="111" spans="1:72" x14ac:dyDescent="0.2">
      <c r="A111" s="29">
        <v>44172.631083726854</v>
      </c>
      <c r="B111" s="1" t="s">
        <v>148</v>
      </c>
      <c r="C111" s="15">
        <v>22489</v>
      </c>
      <c r="D111" s="12">
        <v>44182</v>
      </c>
      <c r="E111" s="13">
        <f t="shared" si="3"/>
        <v>59</v>
      </c>
      <c r="F111" s="1" t="s">
        <v>335</v>
      </c>
      <c r="G111" s="1" t="s">
        <v>188</v>
      </c>
      <c r="H111" s="1" t="s">
        <v>15</v>
      </c>
      <c r="I111" s="1" t="s">
        <v>85</v>
      </c>
      <c r="J111" s="1" t="s">
        <v>34</v>
      </c>
      <c r="K111" s="1" t="s">
        <v>9</v>
      </c>
      <c r="L111" s="1" t="s">
        <v>10</v>
      </c>
      <c r="M111" s="1" t="s">
        <v>35</v>
      </c>
      <c r="N111" s="1" t="s">
        <v>25</v>
      </c>
      <c r="O111" s="1" t="s">
        <v>29</v>
      </c>
      <c r="P111" s="1" t="s">
        <v>721</v>
      </c>
      <c r="Q111" s="1" t="s">
        <v>830</v>
      </c>
      <c r="R111" s="1" t="s">
        <v>153</v>
      </c>
      <c r="S111" s="1" t="s">
        <v>243</v>
      </c>
      <c r="T111" s="1" t="s">
        <v>635</v>
      </c>
      <c r="U111" s="1" t="s">
        <v>15</v>
      </c>
      <c r="V111" s="19" t="s">
        <v>246</v>
      </c>
      <c r="W111" s="1" t="s">
        <v>179</v>
      </c>
      <c r="X111" s="1" t="s">
        <v>196</v>
      </c>
      <c r="Y111" s="1" t="s">
        <v>423</v>
      </c>
      <c r="Z111" s="1">
        <v>2019</v>
      </c>
      <c r="AA111" s="1" t="s">
        <v>408</v>
      </c>
      <c r="AB111" s="1">
        <v>2023</v>
      </c>
      <c r="AC111" s="1" t="s">
        <v>160</v>
      </c>
      <c r="AD111" s="1" t="s">
        <v>161</v>
      </c>
      <c r="AE111" s="1" t="s">
        <v>215</v>
      </c>
      <c r="AF111" s="1" t="s">
        <v>163</v>
      </c>
      <c r="AG111" s="1" t="s">
        <v>164</v>
      </c>
      <c r="AH111" s="1" t="s">
        <v>164</v>
      </c>
      <c r="AI111" s="1" t="s">
        <v>198</v>
      </c>
      <c r="AJ111" s="1" t="s">
        <v>167</v>
      </c>
      <c r="AK111" s="1" t="s">
        <v>168</v>
      </c>
      <c r="AL111" s="1" t="s">
        <v>167</v>
      </c>
      <c r="AM111" s="14"/>
      <c r="AN111" s="1" t="s">
        <v>169</v>
      </c>
      <c r="AO111" s="1" t="s">
        <v>201</v>
      </c>
      <c r="AP111" s="1" t="s">
        <v>171</v>
      </c>
      <c r="AQ111" s="1" t="s">
        <v>172</v>
      </c>
      <c r="AR111" s="1" t="s">
        <v>172</v>
      </c>
      <c r="AS111" s="1" t="s">
        <v>172</v>
      </c>
      <c r="AT111" s="1" t="s">
        <v>172</v>
      </c>
      <c r="AU111" s="1" t="s">
        <v>369</v>
      </c>
      <c r="AV111" s="1" t="s">
        <v>232</v>
      </c>
      <c r="AW111" s="1" t="s">
        <v>233</v>
      </c>
      <c r="AX111" s="1" t="s">
        <v>204</v>
      </c>
      <c r="AY111" s="1" t="s">
        <v>177</v>
      </c>
      <c r="AZ111" s="1" t="s">
        <v>410</v>
      </c>
      <c r="BA111" s="1" t="s">
        <v>172</v>
      </c>
      <c r="BB111" s="1" t="s">
        <v>172</v>
      </c>
      <c r="BC111" s="1" t="s">
        <v>172</v>
      </c>
      <c r="BD111" s="1" t="s">
        <v>172</v>
      </c>
      <c r="BE111" s="1" t="s">
        <v>172</v>
      </c>
      <c r="BF111" s="1" t="s">
        <v>172</v>
      </c>
      <c r="BG111" s="1" t="s">
        <v>172</v>
      </c>
      <c r="BH111" s="1" t="s">
        <v>172</v>
      </c>
      <c r="BI111" s="1" t="s">
        <v>172</v>
      </c>
      <c r="BJ111" s="1" t="s">
        <v>207</v>
      </c>
      <c r="BK111" s="1" t="s">
        <v>274</v>
      </c>
      <c r="BL111" s="1" t="s">
        <v>221</v>
      </c>
      <c r="BM111" s="1" t="s">
        <v>260</v>
      </c>
      <c r="BN111" s="1" t="s">
        <v>172</v>
      </c>
      <c r="BO111" s="1" t="s">
        <v>172</v>
      </c>
      <c r="BP111" s="1" t="s">
        <v>172</v>
      </c>
      <c r="BQ111" s="1" t="s">
        <v>831</v>
      </c>
      <c r="BR111" s="1" t="s">
        <v>832</v>
      </c>
      <c r="BS111" s="1" t="s">
        <v>833</v>
      </c>
      <c r="BT111" s="14"/>
    </row>
    <row r="112" spans="1:72" x14ac:dyDescent="0.2">
      <c r="A112" s="29">
        <v>44172.63571905093</v>
      </c>
      <c r="B112" s="1" t="s">
        <v>148</v>
      </c>
      <c r="C112" s="15">
        <v>25830</v>
      </c>
      <c r="D112" s="12">
        <v>44182</v>
      </c>
      <c r="E112" s="13">
        <f t="shared" si="3"/>
        <v>50</v>
      </c>
      <c r="F112" s="1" t="s">
        <v>335</v>
      </c>
      <c r="G112" s="1" t="s">
        <v>472</v>
      </c>
      <c r="H112" s="1" t="s">
        <v>15</v>
      </c>
      <c r="I112" s="1" t="s">
        <v>63</v>
      </c>
      <c r="J112" s="1" t="s">
        <v>23</v>
      </c>
      <c r="K112" s="1" t="s">
        <v>23</v>
      </c>
      <c r="L112" s="1" t="s">
        <v>10</v>
      </c>
      <c r="M112" s="1" t="s">
        <v>11</v>
      </c>
      <c r="N112" s="1" t="s">
        <v>18</v>
      </c>
      <c r="O112" s="1" t="s">
        <v>19</v>
      </c>
      <c r="P112" s="1" t="s">
        <v>633</v>
      </c>
      <c r="Q112" s="1" t="s">
        <v>416</v>
      </c>
      <c r="R112" s="1" t="s">
        <v>192</v>
      </c>
      <c r="S112" s="1" t="s">
        <v>243</v>
      </c>
      <c r="T112" s="1" t="s">
        <v>635</v>
      </c>
      <c r="U112" s="1" t="s">
        <v>15</v>
      </c>
      <c r="V112" s="19" t="s">
        <v>246</v>
      </c>
      <c r="W112" s="1" t="s">
        <v>179</v>
      </c>
      <c r="X112" s="1" t="s">
        <v>179</v>
      </c>
      <c r="Y112" s="1" t="s">
        <v>313</v>
      </c>
      <c r="Z112" s="1">
        <v>2018</v>
      </c>
      <c r="AA112" s="1" t="s">
        <v>265</v>
      </c>
      <c r="AB112" s="1">
        <v>2021</v>
      </c>
      <c r="AC112" s="1" t="s">
        <v>160</v>
      </c>
      <c r="AD112" s="1" t="s">
        <v>161</v>
      </c>
      <c r="AE112" s="1" t="s">
        <v>215</v>
      </c>
      <c r="AF112" s="1" t="s">
        <v>163</v>
      </c>
      <c r="AG112" s="1" t="s">
        <v>165</v>
      </c>
      <c r="AH112" s="1" t="s">
        <v>198</v>
      </c>
      <c r="AI112" s="1" t="s">
        <v>339</v>
      </c>
      <c r="AJ112" s="1" t="s">
        <v>167</v>
      </c>
      <c r="AK112" s="1" t="s">
        <v>168</v>
      </c>
      <c r="AL112" s="1" t="s">
        <v>172</v>
      </c>
      <c r="AM112" s="1" t="s">
        <v>200</v>
      </c>
      <c r="AN112" s="1" t="s">
        <v>834</v>
      </c>
      <c r="AO112" s="1" t="s">
        <v>835</v>
      </c>
      <c r="AP112" s="1" t="s">
        <v>171</v>
      </c>
      <c r="AQ112" s="1" t="s">
        <v>172</v>
      </c>
      <c r="AR112" s="1" t="s">
        <v>172</v>
      </c>
      <c r="AS112" s="1" t="s">
        <v>172</v>
      </c>
      <c r="AT112" s="1" t="s">
        <v>172</v>
      </c>
      <c r="AU112" s="1" t="s">
        <v>393</v>
      </c>
      <c r="AV112" s="1" t="s">
        <v>342</v>
      </c>
      <c r="AW112" s="1" t="s">
        <v>429</v>
      </c>
      <c r="AX112" s="1" t="s">
        <v>176</v>
      </c>
      <c r="AY112" s="1" t="s">
        <v>205</v>
      </c>
      <c r="AZ112" s="1" t="s">
        <v>256</v>
      </c>
      <c r="BA112" s="1" t="s">
        <v>172</v>
      </c>
      <c r="BB112" s="1" t="s">
        <v>172</v>
      </c>
      <c r="BC112" s="1" t="s">
        <v>172</v>
      </c>
      <c r="BD112" s="1" t="s">
        <v>172</v>
      </c>
      <c r="BE112" s="1" t="s">
        <v>172</v>
      </c>
      <c r="BF112" s="1" t="s">
        <v>172</v>
      </c>
      <c r="BG112" s="1" t="s">
        <v>172</v>
      </c>
      <c r="BH112" s="1" t="s">
        <v>172</v>
      </c>
      <c r="BI112" s="1" t="s">
        <v>172</v>
      </c>
      <c r="BJ112" s="1" t="s">
        <v>624</v>
      </c>
      <c r="BK112" s="1" t="s">
        <v>181</v>
      </c>
      <c r="BL112" s="1" t="s">
        <v>836</v>
      </c>
      <c r="BM112" s="1" t="s">
        <v>260</v>
      </c>
      <c r="BN112" s="1" t="s">
        <v>172</v>
      </c>
      <c r="BO112" s="1" t="s">
        <v>172</v>
      </c>
      <c r="BP112" s="1" t="s">
        <v>172</v>
      </c>
      <c r="BQ112" s="1" t="s">
        <v>837</v>
      </c>
      <c r="BR112" s="1" t="s">
        <v>838</v>
      </c>
      <c r="BS112" s="1" t="s">
        <v>839</v>
      </c>
      <c r="BT112" s="14"/>
    </row>
    <row r="113" spans="1:72" x14ac:dyDescent="0.2">
      <c r="A113" s="29">
        <v>44172.639778750003</v>
      </c>
      <c r="B113" s="1" t="s">
        <v>148</v>
      </c>
      <c r="C113" s="15">
        <v>28013</v>
      </c>
      <c r="D113" s="12">
        <v>44182</v>
      </c>
      <c r="E113" s="13">
        <f t="shared" si="3"/>
        <v>44</v>
      </c>
      <c r="F113" s="1" t="s">
        <v>335</v>
      </c>
      <c r="G113" s="1" t="s">
        <v>472</v>
      </c>
      <c r="H113" s="1" t="s">
        <v>15</v>
      </c>
      <c r="I113" s="1" t="s">
        <v>15</v>
      </c>
      <c r="J113" s="1" t="s">
        <v>34</v>
      </c>
      <c r="K113" s="1" t="s">
        <v>34</v>
      </c>
      <c r="L113" s="1" t="s">
        <v>46</v>
      </c>
      <c r="M113" s="1" t="s">
        <v>11</v>
      </c>
      <c r="N113" s="1" t="s">
        <v>18</v>
      </c>
      <c r="O113" s="1" t="s">
        <v>29</v>
      </c>
      <c r="P113" s="1" t="s">
        <v>309</v>
      </c>
      <c r="Q113" s="1" t="s">
        <v>416</v>
      </c>
      <c r="R113" s="1" t="s">
        <v>192</v>
      </c>
      <c r="S113" s="1" t="s">
        <v>243</v>
      </c>
      <c r="T113" s="1" t="s">
        <v>635</v>
      </c>
      <c r="U113" s="1" t="s">
        <v>15</v>
      </c>
      <c r="V113" s="19" t="s">
        <v>246</v>
      </c>
      <c r="W113" s="1" t="s">
        <v>179</v>
      </c>
      <c r="X113" s="1" t="s">
        <v>179</v>
      </c>
      <c r="Y113" s="1" t="s">
        <v>159</v>
      </c>
      <c r="Z113" s="1">
        <v>2016</v>
      </c>
      <c r="AA113" s="1" t="s">
        <v>159</v>
      </c>
      <c r="AB113" s="1">
        <v>2021</v>
      </c>
      <c r="AC113" s="1" t="s">
        <v>160</v>
      </c>
      <c r="AD113" s="1" t="s">
        <v>446</v>
      </c>
      <c r="AE113" s="1" t="s">
        <v>162</v>
      </c>
      <c r="AF113" s="1" t="s">
        <v>314</v>
      </c>
      <c r="AG113" s="1" t="s">
        <v>165</v>
      </c>
      <c r="AH113" s="1" t="s">
        <v>165</v>
      </c>
      <c r="AI113" s="1" t="s">
        <v>339</v>
      </c>
      <c r="AJ113" s="1" t="s">
        <v>167</v>
      </c>
      <c r="AK113" s="1" t="s">
        <v>168</v>
      </c>
      <c r="AL113" s="1" t="s">
        <v>167</v>
      </c>
      <c r="AM113" s="1" t="s">
        <v>200</v>
      </c>
      <c r="AN113" s="1" t="s">
        <v>340</v>
      </c>
      <c r="AO113" s="1" t="s">
        <v>201</v>
      </c>
      <c r="AP113" s="1" t="s">
        <v>171</v>
      </c>
      <c r="AQ113" s="1" t="s">
        <v>172</v>
      </c>
      <c r="AR113" s="1" t="s">
        <v>172</v>
      </c>
      <c r="AS113" s="1" t="s">
        <v>172</v>
      </c>
      <c r="AT113" s="1" t="s">
        <v>172</v>
      </c>
      <c r="AU113" s="1" t="s">
        <v>393</v>
      </c>
      <c r="AV113" s="1" t="s">
        <v>342</v>
      </c>
      <c r="AW113" s="1" t="s">
        <v>840</v>
      </c>
      <c r="AX113" s="1" t="s">
        <v>441</v>
      </c>
      <c r="AY113" s="1" t="s">
        <v>205</v>
      </c>
      <c r="AZ113" s="1" t="s">
        <v>234</v>
      </c>
      <c r="BA113" s="1" t="s">
        <v>172</v>
      </c>
      <c r="BB113" s="1" t="s">
        <v>172</v>
      </c>
      <c r="BC113" s="1" t="s">
        <v>172</v>
      </c>
      <c r="BD113" s="1" t="s">
        <v>172</v>
      </c>
      <c r="BE113" s="1" t="s">
        <v>172</v>
      </c>
      <c r="BF113" s="1" t="s">
        <v>172</v>
      </c>
      <c r="BG113" s="1" t="s">
        <v>172</v>
      </c>
      <c r="BH113" s="1" t="s">
        <v>167</v>
      </c>
      <c r="BI113" s="1" t="s">
        <v>172</v>
      </c>
      <c r="BJ113" s="1" t="s">
        <v>411</v>
      </c>
      <c r="BK113" s="1" t="s">
        <v>258</v>
      </c>
      <c r="BL113" s="1" t="s">
        <v>182</v>
      </c>
      <c r="BM113" s="1" t="s">
        <v>841</v>
      </c>
      <c r="BN113" s="1" t="s">
        <v>172</v>
      </c>
      <c r="BO113" s="1" t="s">
        <v>167</v>
      </c>
      <c r="BP113" s="1" t="s">
        <v>172</v>
      </c>
      <c r="BQ113" s="1" t="s">
        <v>842</v>
      </c>
      <c r="BR113" s="1" t="s">
        <v>843</v>
      </c>
      <c r="BS113" s="1" t="s">
        <v>844</v>
      </c>
      <c r="BT113" s="14"/>
    </row>
    <row r="114" spans="1:72" x14ac:dyDescent="0.2">
      <c r="A114" s="29">
        <v>44172.640712789347</v>
      </c>
      <c r="B114" s="1" t="s">
        <v>148</v>
      </c>
      <c r="C114" s="15">
        <v>30935</v>
      </c>
      <c r="D114" s="12">
        <v>44182</v>
      </c>
      <c r="E114" s="13">
        <f t="shared" si="3"/>
        <v>36</v>
      </c>
      <c r="F114" s="1" t="s">
        <v>335</v>
      </c>
      <c r="G114" s="1" t="s">
        <v>845</v>
      </c>
      <c r="H114" s="1" t="s">
        <v>15</v>
      </c>
      <c r="I114" s="1" t="s">
        <v>15</v>
      </c>
      <c r="J114" s="1" t="s">
        <v>34</v>
      </c>
      <c r="K114" s="1" t="s">
        <v>34</v>
      </c>
      <c r="L114" s="1" t="s">
        <v>48</v>
      </c>
      <c r="M114" s="1" t="s">
        <v>11</v>
      </c>
      <c r="N114" s="1" t="s">
        <v>18</v>
      </c>
      <c r="O114" s="1" t="s">
        <v>19</v>
      </c>
      <c r="P114" s="1" t="s">
        <v>633</v>
      </c>
      <c r="Q114" s="1" t="s">
        <v>347</v>
      </c>
      <c r="R114" s="1" t="s">
        <v>323</v>
      </c>
      <c r="S114" s="1" t="s">
        <v>243</v>
      </c>
      <c r="T114" s="1" t="s">
        <v>635</v>
      </c>
      <c r="U114" s="1" t="s">
        <v>15</v>
      </c>
      <c r="V114" s="19" t="s">
        <v>246</v>
      </c>
      <c r="W114" s="1" t="s">
        <v>357</v>
      </c>
      <c r="X114" s="1" t="s">
        <v>357</v>
      </c>
      <c r="Y114" s="1" t="s">
        <v>197</v>
      </c>
      <c r="Z114" s="1">
        <v>2017</v>
      </c>
      <c r="AA114" s="1" t="s">
        <v>159</v>
      </c>
      <c r="AB114" s="1">
        <v>2022</v>
      </c>
      <c r="AC114" s="1" t="s">
        <v>160</v>
      </c>
      <c r="AD114" s="1" t="s">
        <v>161</v>
      </c>
      <c r="AE114" s="1" t="s">
        <v>162</v>
      </c>
      <c r="AF114" s="1" t="s">
        <v>163</v>
      </c>
      <c r="AG114" s="1" t="s">
        <v>165</v>
      </c>
      <c r="AH114" s="1" t="s">
        <v>165</v>
      </c>
      <c r="AI114" s="1" t="s">
        <v>846</v>
      </c>
      <c r="AJ114" s="1" t="s">
        <v>167</v>
      </c>
      <c r="AK114" s="1" t="s">
        <v>168</v>
      </c>
      <c r="AL114" s="1" t="s">
        <v>172</v>
      </c>
      <c r="AM114" s="1" t="s">
        <v>480</v>
      </c>
      <c r="AN114" s="1" t="s">
        <v>169</v>
      </c>
      <c r="AO114" s="1" t="s">
        <v>270</v>
      </c>
      <c r="AP114" s="1" t="s">
        <v>171</v>
      </c>
      <c r="AQ114" s="1" t="s">
        <v>172</v>
      </c>
      <c r="AR114" s="1" t="s">
        <v>172</v>
      </c>
      <c r="AS114" s="1" t="s">
        <v>172</v>
      </c>
      <c r="AT114" s="1" t="s">
        <v>167</v>
      </c>
      <c r="AU114" s="1" t="s">
        <v>292</v>
      </c>
      <c r="AV114" s="1" t="s">
        <v>722</v>
      </c>
      <c r="AW114" s="1" t="s">
        <v>429</v>
      </c>
      <c r="AX114" s="1" t="s">
        <v>847</v>
      </c>
      <c r="AY114" s="1" t="s">
        <v>205</v>
      </c>
      <c r="AZ114" s="1" t="s">
        <v>234</v>
      </c>
      <c r="BA114" s="1" t="s">
        <v>172</v>
      </c>
      <c r="BB114" s="1" t="s">
        <v>172</v>
      </c>
      <c r="BC114" s="1" t="s">
        <v>172</v>
      </c>
      <c r="BD114" s="1" t="s">
        <v>172</v>
      </c>
      <c r="BE114" s="1" t="s">
        <v>172</v>
      </c>
      <c r="BF114" s="1" t="s">
        <v>172</v>
      </c>
      <c r="BG114" s="1" t="s">
        <v>172</v>
      </c>
      <c r="BH114" s="1" t="s">
        <v>172</v>
      </c>
      <c r="BI114" s="1" t="s">
        <v>172</v>
      </c>
      <c r="BJ114" s="1" t="s">
        <v>629</v>
      </c>
      <c r="BK114" s="1" t="s">
        <v>258</v>
      </c>
      <c r="BL114" s="1" t="s">
        <v>585</v>
      </c>
      <c r="BM114" s="1" t="s">
        <v>304</v>
      </c>
      <c r="BN114" s="1" t="s">
        <v>172</v>
      </c>
      <c r="BO114" s="1" t="s">
        <v>167</v>
      </c>
      <c r="BP114" s="1" t="s">
        <v>172</v>
      </c>
      <c r="BQ114" s="1" t="s">
        <v>848</v>
      </c>
      <c r="BR114" s="1" t="s">
        <v>849</v>
      </c>
      <c r="BS114" s="1" t="s">
        <v>850</v>
      </c>
      <c r="BT114" s="14"/>
    </row>
    <row r="115" spans="1:72" x14ac:dyDescent="0.2">
      <c r="A115" s="29">
        <v>44172.64188087963</v>
      </c>
      <c r="B115" s="1" t="s">
        <v>187</v>
      </c>
      <c r="C115" s="15">
        <v>36007</v>
      </c>
      <c r="D115" s="12">
        <v>44182</v>
      </c>
      <c r="E115" s="13">
        <f t="shared" si="3"/>
        <v>22</v>
      </c>
      <c r="F115" s="1" t="s">
        <v>149</v>
      </c>
      <c r="G115" s="1" t="s">
        <v>713</v>
      </c>
      <c r="H115" s="1" t="s">
        <v>15</v>
      </c>
      <c r="I115" s="1" t="s">
        <v>67</v>
      </c>
      <c r="J115" s="1" t="s">
        <v>16</v>
      </c>
      <c r="K115" s="1" t="s">
        <v>16</v>
      </c>
      <c r="L115" s="1" t="s">
        <v>10</v>
      </c>
      <c r="M115" s="1" t="s">
        <v>35</v>
      </c>
      <c r="N115" s="1" t="s">
        <v>32</v>
      </c>
      <c r="O115" s="1" t="s">
        <v>29</v>
      </c>
      <c r="P115" s="1" t="s">
        <v>309</v>
      </c>
      <c r="Q115" s="1" t="s">
        <v>851</v>
      </c>
      <c r="R115" s="1" t="s">
        <v>192</v>
      </c>
      <c r="S115" s="1" t="s">
        <v>572</v>
      </c>
      <c r="T115" s="1" t="s">
        <v>635</v>
      </c>
      <c r="U115" s="1" t="s">
        <v>15</v>
      </c>
      <c r="V115" s="19" t="s">
        <v>246</v>
      </c>
      <c r="W115" s="1" t="s">
        <v>787</v>
      </c>
      <c r="X115" s="1" t="s">
        <v>787</v>
      </c>
      <c r="Y115" s="1" t="s">
        <v>197</v>
      </c>
      <c r="Z115" s="1">
        <v>2020</v>
      </c>
      <c r="AA115" s="1" t="s">
        <v>324</v>
      </c>
      <c r="AB115" s="1">
        <v>2021</v>
      </c>
      <c r="AC115" s="1" t="s">
        <v>160</v>
      </c>
      <c r="AD115" s="1" t="s">
        <v>161</v>
      </c>
      <c r="AE115" s="1" t="s">
        <v>162</v>
      </c>
      <c r="AF115" s="1" t="s">
        <v>163</v>
      </c>
      <c r="AG115" s="1" t="s">
        <v>165</v>
      </c>
      <c r="AH115" s="1" t="s">
        <v>165</v>
      </c>
      <c r="AI115" s="1" t="s">
        <v>367</v>
      </c>
      <c r="AJ115" s="1" t="s">
        <v>167</v>
      </c>
      <c r="AK115" s="1" t="s">
        <v>168</v>
      </c>
      <c r="AL115" s="1" t="s">
        <v>167</v>
      </c>
      <c r="AM115" s="1" t="s">
        <v>200</v>
      </c>
      <c r="AN115" s="1" t="s">
        <v>169</v>
      </c>
      <c r="AO115" s="1" t="s">
        <v>270</v>
      </c>
      <c r="AP115" s="1" t="s">
        <v>171</v>
      </c>
      <c r="AQ115" s="1" t="s">
        <v>167</v>
      </c>
      <c r="AR115" s="1" t="s">
        <v>172</v>
      </c>
      <c r="AS115" s="1" t="s">
        <v>172</v>
      </c>
      <c r="AT115" s="1" t="s">
        <v>167</v>
      </c>
      <c r="AU115" s="1" t="s">
        <v>202</v>
      </c>
      <c r="AV115" s="1" t="s">
        <v>852</v>
      </c>
      <c r="AW115" s="1" t="s">
        <v>853</v>
      </c>
      <c r="AX115" s="1" t="s">
        <v>218</v>
      </c>
      <c r="AY115" s="1" t="s">
        <v>177</v>
      </c>
      <c r="AZ115" s="1" t="s">
        <v>206</v>
      </c>
      <c r="BA115" s="1" t="s">
        <v>172</v>
      </c>
      <c r="BB115" s="1" t="s">
        <v>167</v>
      </c>
      <c r="BC115" s="1" t="s">
        <v>167</v>
      </c>
      <c r="BD115" s="1" t="s">
        <v>172</v>
      </c>
      <c r="BE115" s="1" t="s">
        <v>172</v>
      </c>
      <c r="BF115" s="1" t="s">
        <v>172</v>
      </c>
      <c r="BG115" s="1" t="s">
        <v>172</v>
      </c>
      <c r="BH115" s="1" t="s">
        <v>172</v>
      </c>
      <c r="BI115" s="1" t="s">
        <v>167</v>
      </c>
      <c r="BJ115" s="1" t="s">
        <v>207</v>
      </c>
      <c r="BK115" s="1" t="s">
        <v>235</v>
      </c>
      <c r="BL115" s="1" t="s">
        <v>854</v>
      </c>
      <c r="BM115" s="1" t="s">
        <v>282</v>
      </c>
      <c r="BN115" s="1" t="s">
        <v>172</v>
      </c>
      <c r="BO115" s="1" t="s">
        <v>167</v>
      </c>
      <c r="BP115" s="1" t="s">
        <v>167</v>
      </c>
      <c r="BQ115" s="1" t="s">
        <v>855</v>
      </c>
      <c r="BR115" s="1" t="s">
        <v>856</v>
      </c>
      <c r="BS115" s="19" t="s">
        <v>857</v>
      </c>
      <c r="BT115" s="14"/>
    </row>
    <row r="116" spans="1:72" x14ac:dyDescent="0.2">
      <c r="A116" s="29">
        <v>44172.643500416671</v>
      </c>
      <c r="B116" s="1" t="s">
        <v>148</v>
      </c>
      <c r="C116" s="15">
        <v>34657</v>
      </c>
      <c r="D116" s="12">
        <v>44182</v>
      </c>
      <c r="E116" s="13">
        <f t="shared" si="3"/>
        <v>26</v>
      </c>
      <c r="F116" s="1" t="s">
        <v>335</v>
      </c>
      <c r="G116" s="1" t="s">
        <v>322</v>
      </c>
      <c r="H116" s="1" t="s">
        <v>15</v>
      </c>
      <c r="I116" s="1" t="s">
        <v>62</v>
      </c>
      <c r="J116" s="1" t="s">
        <v>23</v>
      </c>
      <c r="K116" s="1" t="s">
        <v>23</v>
      </c>
      <c r="L116" s="1" t="s">
        <v>10</v>
      </c>
      <c r="M116" s="1" t="s">
        <v>35</v>
      </c>
      <c r="N116" s="1" t="s">
        <v>18</v>
      </c>
      <c r="O116" s="1" t="s">
        <v>19</v>
      </c>
      <c r="P116" s="1" t="s">
        <v>756</v>
      </c>
      <c r="Q116" s="1" t="s">
        <v>214</v>
      </c>
      <c r="R116" s="1" t="s">
        <v>153</v>
      </c>
      <c r="S116" s="1" t="s">
        <v>243</v>
      </c>
      <c r="T116" s="1" t="s">
        <v>635</v>
      </c>
      <c r="U116" s="1" t="s">
        <v>15</v>
      </c>
      <c r="V116" s="19" t="s">
        <v>246</v>
      </c>
      <c r="W116" s="1" t="s">
        <v>312</v>
      </c>
      <c r="X116" s="1" t="s">
        <v>196</v>
      </c>
      <c r="Y116" s="1" t="s">
        <v>265</v>
      </c>
      <c r="Z116" s="1">
        <v>2017</v>
      </c>
      <c r="AA116" s="1" t="s">
        <v>158</v>
      </c>
      <c r="AB116" s="1">
        <v>2020</v>
      </c>
      <c r="AC116" s="1" t="s">
        <v>160</v>
      </c>
      <c r="AD116" s="1" t="s">
        <v>161</v>
      </c>
      <c r="AE116" s="1" t="s">
        <v>215</v>
      </c>
      <c r="AF116" s="1" t="s">
        <v>163</v>
      </c>
      <c r="AG116" s="1" t="s">
        <v>165</v>
      </c>
      <c r="AH116" s="1" t="s">
        <v>165</v>
      </c>
      <c r="AI116" s="1" t="s">
        <v>808</v>
      </c>
      <c r="AJ116" s="1" t="s">
        <v>167</v>
      </c>
      <c r="AK116" s="1" t="s">
        <v>168</v>
      </c>
      <c r="AL116" s="1" t="s">
        <v>167</v>
      </c>
      <c r="AM116" s="14"/>
      <c r="AN116" s="1" t="s">
        <v>229</v>
      </c>
      <c r="AO116" s="1" t="s">
        <v>604</v>
      </c>
      <c r="AP116" s="1" t="s">
        <v>171</v>
      </c>
      <c r="AQ116" s="1" t="s">
        <v>172</v>
      </c>
      <c r="AR116" s="1" t="s">
        <v>172</v>
      </c>
      <c r="AS116" s="1" t="s">
        <v>172</v>
      </c>
      <c r="AT116" s="1" t="s">
        <v>172</v>
      </c>
      <c r="AU116" s="1" t="s">
        <v>393</v>
      </c>
      <c r="AV116" s="1" t="s">
        <v>359</v>
      </c>
      <c r="AW116" s="1" t="s">
        <v>348</v>
      </c>
      <c r="AX116" s="1" t="s">
        <v>204</v>
      </c>
      <c r="AY116" s="1" t="s">
        <v>205</v>
      </c>
      <c r="AZ116" s="1" t="s">
        <v>256</v>
      </c>
      <c r="BA116" s="1" t="s">
        <v>172</v>
      </c>
      <c r="BB116" s="1" t="s">
        <v>167</v>
      </c>
      <c r="BC116" s="1" t="s">
        <v>172</v>
      </c>
      <c r="BD116" s="1" t="s">
        <v>172</v>
      </c>
      <c r="BE116" s="1" t="s">
        <v>172</v>
      </c>
      <c r="BF116" s="1" t="s">
        <v>172</v>
      </c>
      <c r="BG116" s="1" t="s">
        <v>172</v>
      </c>
      <c r="BH116" s="1" t="s">
        <v>167</v>
      </c>
      <c r="BI116" s="1" t="s">
        <v>172</v>
      </c>
      <c r="BJ116" s="1" t="s">
        <v>411</v>
      </c>
      <c r="BK116" s="1" t="s">
        <v>181</v>
      </c>
      <c r="BL116" s="1" t="s">
        <v>809</v>
      </c>
      <c r="BM116" s="1" t="s">
        <v>209</v>
      </c>
      <c r="BN116" s="1" t="s">
        <v>172</v>
      </c>
      <c r="BO116" s="1" t="s">
        <v>167</v>
      </c>
      <c r="BP116" s="1" t="s">
        <v>172</v>
      </c>
      <c r="BQ116" s="1" t="s">
        <v>858</v>
      </c>
      <c r="BR116" s="1" t="s">
        <v>859</v>
      </c>
      <c r="BS116" s="1" t="s">
        <v>860</v>
      </c>
      <c r="BT116" s="14"/>
    </row>
    <row r="117" spans="1:72" x14ac:dyDescent="0.2">
      <c r="A117" s="29">
        <v>44172.654626747681</v>
      </c>
      <c r="B117" s="1" t="s">
        <v>148</v>
      </c>
      <c r="C117" s="15">
        <v>33025</v>
      </c>
      <c r="D117" s="12">
        <v>44182</v>
      </c>
      <c r="E117" s="13">
        <f t="shared" si="3"/>
        <v>30</v>
      </c>
      <c r="F117" s="1" t="s">
        <v>335</v>
      </c>
      <c r="G117" s="1" t="s">
        <v>676</v>
      </c>
      <c r="H117" s="1" t="s">
        <v>15</v>
      </c>
      <c r="I117" s="1" t="s">
        <v>15</v>
      </c>
      <c r="J117" s="1" t="s">
        <v>23</v>
      </c>
      <c r="K117" s="1" t="s">
        <v>23</v>
      </c>
      <c r="L117" s="1" t="s">
        <v>10</v>
      </c>
      <c r="M117" s="1" t="s">
        <v>11</v>
      </c>
      <c r="N117" s="1" t="s">
        <v>12</v>
      </c>
      <c r="O117" s="1" t="s">
        <v>13</v>
      </c>
      <c r="P117" s="1" t="s">
        <v>633</v>
      </c>
      <c r="Q117" s="1" t="s">
        <v>861</v>
      </c>
      <c r="R117" s="1" t="s">
        <v>153</v>
      </c>
      <c r="S117" s="1" t="s">
        <v>243</v>
      </c>
      <c r="T117" s="1" t="s">
        <v>635</v>
      </c>
      <c r="U117" s="1" t="s">
        <v>15</v>
      </c>
      <c r="V117" s="19" t="s">
        <v>246</v>
      </c>
      <c r="W117" s="1" t="s">
        <v>179</v>
      </c>
      <c r="X117" s="1" t="s">
        <v>179</v>
      </c>
      <c r="Y117" s="1" t="s">
        <v>313</v>
      </c>
      <c r="Z117" s="1">
        <v>2018</v>
      </c>
      <c r="AA117" s="1" t="s">
        <v>159</v>
      </c>
      <c r="AB117" s="1">
        <v>2021</v>
      </c>
      <c r="AC117" s="1" t="s">
        <v>160</v>
      </c>
      <c r="AD117" s="1" t="s">
        <v>161</v>
      </c>
      <c r="AE117" s="1" t="s">
        <v>215</v>
      </c>
      <c r="AF117" s="1" t="s">
        <v>266</v>
      </c>
      <c r="AG117" s="1" t="s">
        <v>165</v>
      </c>
      <c r="AH117" s="1" t="s">
        <v>165</v>
      </c>
      <c r="AI117" s="1" t="s">
        <v>301</v>
      </c>
      <c r="AJ117" s="1" t="s">
        <v>167</v>
      </c>
      <c r="AK117" s="1" t="s">
        <v>168</v>
      </c>
      <c r="AL117" s="1" t="s">
        <v>172</v>
      </c>
      <c r="AM117" s="1" t="s">
        <v>200</v>
      </c>
      <c r="AN117" s="1" t="s">
        <v>251</v>
      </c>
      <c r="AO117" s="1" t="s">
        <v>378</v>
      </c>
      <c r="AP117" s="1" t="s">
        <v>171</v>
      </c>
      <c r="AQ117" s="1" t="s">
        <v>172</v>
      </c>
      <c r="AR117" s="1" t="s">
        <v>172</v>
      </c>
      <c r="AS117" s="1" t="s">
        <v>172</v>
      </c>
      <c r="AT117" s="1" t="s">
        <v>172</v>
      </c>
      <c r="AU117" s="1" t="s">
        <v>202</v>
      </c>
      <c r="AV117" s="1" t="s">
        <v>342</v>
      </c>
      <c r="AW117" s="1" t="s">
        <v>862</v>
      </c>
      <c r="AX117" s="1" t="s">
        <v>176</v>
      </c>
      <c r="AY117" s="1" t="s">
        <v>205</v>
      </c>
      <c r="AZ117" s="1" t="s">
        <v>234</v>
      </c>
      <c r="BA117" s="1" t="s">
        <v>172</v>
      </c>
      <c r="BB117" s="1" t="s">
        <v>167</v>
      </c>
      <c r="BC117" s="1" t="s">
        <v>172</v>
      </c>
      <c r="BD117" s="1" t="s">
        <v>172</v>
      </c>
      <c r="BE117" s="1" t="s">
        <v>172</v>
      </c>
      <c r="BF117" s="1" t="s">
        <v>172</v>
      </c>
      <c r="BG117" s="1" t="s">
        <v>172</v>
      </c>
      <c r="BH117" s="1" t="s">
        <v>172</v>
      </c>
      <c r="BI117" s="1" t="s">
        <v>172</v>
      </c>
      <c r="BJ117" s="1" t="s">
        <v>379</v>
      </c>
      <c r="BK117" s="1" t="s">
        <v>181</v>
      </c>
      <c r="BL117" s="1" t="s">
        <v>330</v>
      </c>
      <c r="BM117" s="1" t="s">
        <v>183</v>
      </c>
      <c r="BN117" s="1" t="s">
        <v>172</v>
      </c>
      <c r="BO117" s="1" t="s">
        <v>172</v>
      </c>
      <c r="BP117" s="1" t="s">
        <v>172</v>
      </c>
      <c r="BQ117" s="1" t="s">
        <v>863</v>
      </c>
      <c r="BR117" s="1" t="s">
        <v>739</v>
      </c>
      <c r="BS117" s="1" t="s">
        <v>864</v>
      </c>
      <c r="BT117" s="14"/>
    </row>
    <row r="118" spans="1:72" x14ac:dyDescent="0.2">
      <c r="A118" s="29">
        <v>44172.663606087968</v>
      </c>
      <c r="B118" s="1" t="s">
        <v>148</v>
      </c>
      <c r="C118" s="15">
        <v>32591</v>
      </c>
      <c r="D118" s="12">
        <v>44182</v>
      </c>
      <c r="E118" s="13">
        <f t="shared" si="3"/>
        <v>31</v>
      </c>
      <c r="F118" s="1" t="s">
        <v>497</v>
      </c>
      <c r="G118" s="1" t="s">
        <v>865</v>
      </c>
      <c r="H118" s="1" t="s">
        <v>15</v>
      </c>
      <c r="I118" s="1" t="s">
        <v>866</v>
      </c>
      <c r="J118" s="1" t="s">
        <v>9</v>
      </c>
      <c r="K118" s="1" t="s">
        <v>9</v>
      </c>
      <c r="L118" s="1" t="s">
        <v>10</v>
      </c>
      <c r="M118" s="1" t="s">
        <v>11</v>
      </c>
      <c r="N118" s="1" t="s">
        <v>12</v>
      </c>
      <c r="O118" s="1" t="s">
        <v>13</v>
      </c>
      <c r="P118" s="1" t="s">
        <v>309</v>
      </c>
      <c r="Q118" s="1" t="s">
        <v>867</v>
      </c>
      <c r="R118" s="1" t="s">
        <v>192</v>
      </c>
      <c r="S118" s="1" t="s">
        <v>243</v>
      </c>
      <c r="T118" s="1" t="s">
        <v>635</v>
      </c>
      <c r="U118" s="1" t="s">
        <v>15</v>
      </c>
      <c r="V118" s="19" t="s">
        <v>246</v>
      </c>
      <c r="W118" s="1" t="s">
        <v>312</v>
      </c>
      <c r="X118" s="1" t="s">
        <v>312</v>
      </c>
      <c r="Y118" s="1" t="s">
        <v>313</v>
      </c>
      <c r="Z118" s="1">
        <v>2017</v>
      </c>
      <c r="AA118" s="1" t="s">
        <v>313</v>
      </c>
      <c r="AB118" s="1">
        <v>2022</v>
      </c>
      <c r="AC118" s="1" t="s">
        <v>160</v>
      </c>
      <c r="AD118" s="1" t="s">
        <v>161</v>
      </c>
      <c r="AE118" s="1" t="s">
        <v>162</v>
      </c>
      <c r="AF118" s="1" t="s">
        <v>163</v>
      </c>
      <c r="AG118" s="1" t="s">
        <v>165</v>
      </c>
      <c r="AH118" s="1" t="s">
        <v>198</v>
      </c>
      <c r="AI118" s="1" t="s">
        <v>198</v>
      </c>
      <c r="AJ118" s="1" t="s">
        <v>167</v>
      </c>
      <c r="AK118" s="1" t="s">
        <v>168</v>
      </c>
      <c r="AL118" s="1" t="s">
        <v>172</v>
      </c>
      <c r="AM118" s="1" t="s">
        <v>326</v>
      </c>
      <c r="AN118" s="1" t="s">
        <v>169</v>
      </c>
      <c r="AO118" s="1" t="s">
        <v>201</v>
      </c>
      <c r="AP118" s="1" t="s">
        <v>171</v>
      </c>
      <c r="AQ118" s="1" t="s">
        <v>172</v>
      </c>
      <c r="AR118" s="1" t="s">
        <v>172</v>
      </c>
      <c r="AS118" s="1" t="s">
        <v>172</v>
      </c>
      <c r="AT118" s="1" t="s">
        <v>172</v>
      </c>
      <c r="AU118" s="1" t="s">
        <v>202</v>
      </c>
      <c r="AV118" s="1" t="s">
        <v>232</v>
      </c>
      <c r="AW118" s="1" t="s">
        <v>233</v>
      </c>
      <c r="AX118" s="1" t="s">
        <v>218</v>
      </c>
      <c r="AY118" s="1" t="s">
        <v>177</v>
      </c>
      <c r="AZ118" s="1" t="s">
        <v>206</v>
      </c>
      <c r="BA118" s="1" t="s">
        <v>172</v>
      </c>
      <c r="BB118" s="1" t="s">
        <v>167</v>
      </c>
      <c r="BC118" s="1" t="s">
        <v>179</v>
      </c>
      <c r="BD118" s="1" t="s">
        <v>172</v>
      </c>
      <c r="BE118" s="1" t="s">
        <v>179</v>
      </c>
      <c r="BF118" s="1" t="s">
        <v>179</v>
      </c>
      <c r="BG118" s="1" t="s">
        <v>172</v>
      </c>
      <c r="BH118" s="1" t="s">
        <v>172</v>
      </c>
      <c r="BI118" s="1" t="s">
        <v>167</v>
      </c>
      <c r="BJ118" s="1" t="s">
        <v>207</v>
      </c>
      <c r="BK118" s="1" t="s">
        <v>419</v>
      </c>
      <c r="BL118" s="1" t="s">
        <v>350</v>
      </c>
      <c r="BM118" s="1" t="s">
        <v>260</v>
      </c>
      <c r="BN118" s="1" t="s">
        <v>172</v>
      </c>
      <c r="BO118" s="1" t="s">
        <v>172</v>
      </c>
      <c r="BP118" s="1" t="s">
        <v>172</v>
      </c>
      <c r="BQ118" s="1" t="s">
        <v>868</v>
      </c>
      <c r="BR118" s="1" t="s">
        <v>869</v>
      </c>
      <c r="BS118" s="1" t="s">
        <v>870</v>
      </c>
      <c r="BT118" s="14"/>
    </row>
    <row r="119" spans="1:72" x14ac:dyDescent="0.2">
      <c r="A119" s="29">
        <v>44172.674969791668</v>
      </c>
      <c r="B119" s="1" t="s">
        <v>148</v>
      </c>
      <c r="C119" s="15">
        <v>32376</v>
      </c>
      <c r="D119" s="12">
        <v>44182</v>
      </c>
      <c r="E119" s="13">
        <f t="shared" si="3"/>
        <v>32</v>
      </c>
      <c r="F119" s="1" t="s">
        <v>497</v>
      </c>
      <c r="G119" s="1" t="s">
        <v>472</v>
      </c>
      <c r="H119" s="1" t="s">
        <v>15</v>
      </c>
      <c r="I119" s="1" t="s">
        <v>86</v>
      </c>
      <c r="J119" s="1" t="s">
        <v>34</v>
      </c>
      <c r="K119" s="1" t="s">
        <v>23</v>
      </c>
      <c r="L119" s="1" t="s">
        <v>46</v>
      </c>
      <c r="M119" s="1" t="s">
        <v>11</v>
      </c>
      <c r="N119" s="1" t="s">
        <v>18</v>
      </c>
      <c r="O119" s="1" t="s">
        <v>29</v>
      </c>
      <c r="P119" s="1" t="s">
        <v>309</v>
      </c>
      <c r="Q119" s="1" t="s">
        <v>871</v>
      </c>
      <c r="R119" s="1" t="s">
        <v>192</v>
      </c>
      <c r="S119" s="1" t="s">
        <v>243</v>
      </c>
      <c r="T119" s="1" t="s">
        <v>635</v>
      </c>
      <c r="U119" s="1" t="s">
        <v>15</v>
      </c>
      <c r="V119" s="19" t="s">
        <v>246</v>
      </c>
      <c r="W119" s="1" t="s">
        <v>179</v>
      </c>
      <c r="X119" s="1" t="s">
        <v>179</v>
      </c>
      <c r="Y119" s="1" t="s">
        <v>159</v>
      </c>
      <c r="Z119" s="1">
        <v>2016</v>
      </c>
      <c r="AA119" s="1" t="s">
        <v>159</v>
      </c>
      <c r="AB119" s="1">
        <v>2021</v>
      </c>
      <c r="AC119" s="1" t="s">
        <v>160</v>
      </c>
      <c r="AD119" s="1" t="s">
        <v>446</v>
      </c>
      <c r="AE119" s="1" t="s">
        <v>162</v>
      </c>
      <c r="AF119" s="1" t="s">
        <v>266</v>
      </c>
      <c r="AG119" s="1" t="s">
        <v>165</v>
      </c>
      <c r="AH119" s="1" t="s">
        <v>165</v>
      </c>
      <c r="AI119" s="1" t="s">
        <v>301</v>
      </c>
      <c r="AJ119" s="1" t="s">
        <v>167</v>
      </c>
      <c r="AK119" s="1" t="s">
        <v>168</v>
      </c>
      <c r="AL119" s="1" t="s">
        <v>167</v>
      </c>
      <c r="AM119" s="1" t="s">
        <v>200</v>
      </c>
      <c r="AN119" s="1" t="s">
        <v>340</v>
      </c>
      <c r="AO119" s="1" t="s">
        <v>201</v>
      </c>
      <c r="AP119" s="1" t="s">
        <v>171</v>
      </c>
      <c r="AQ119" s="1" t="s">
        <v>172</v>
      </c>
      <c r="AR119" s="1" t="s">
        <v>172</v>
      </c>
      <c r="AS119" s="1" t="s">
        <v>172</v>
      </c>
      <c r="AT119" s="1" t="s">
        <v>172</v>
      </c>
      <c r="AU119" s="1" t="s">
        <v>393</v>
      </c>
      <c r="AV119" s="1" t="s">
        <v>342</v>
      </c>
      <c r="AW119" s="1" t="s">
        <v>348</v>
      </c>
      <c r="AX119" s="1" t="s">
        <v>176</v>
      </c>
      <c r="AY119" s="1" t="s">
        <v>205</v>
      </c>
      <c r="AZ119" s="1" t="s">
        <v>234</v>
      </c>
      <c r="BA119" s="1" t="s">
        <v>172</v>
      </c>
      <c r="BB119" s="1" t="s">
        <v>172</v>
      </c>
      <c r="BC119" s="1" t="s">
        <v>172</v>
      </c>
      <c r="BD119" s="1" t="s">
        <v>172</v>
      </c>
      <c r="BE119" s="1" t="s">
        <v>172</v>
      </c>
      <c r="BF119" s="1" t="s">
        <v>172</v>
      </c>
      <c r="BG119" s="1" t="s">
        <v>172</v>
      </c>
      <c r="BH119" s="1" t="s">
        <v>172</v>
      </c>
      <c r="BI119" s="1" t="s">
        <v>172</v>
      </c>
      <c r="BJ119" s="1" t="s">
        <v>379</v>
      </c>
      <c r="BK119" s="1" t="s">
        <v>274</v>
      </c>
      <c r="BL119" s="1" t="s">
        <v>182</v>
      </c>
      <c r="BM119" s="1" t="s">
        <v>209</v>
      </c>
      <c r="BN119" s="1" t="s">
        <v>172</v>
      </c>
      <c r="BO119" s="1" t="s">
        <v>167</v>
      </c>
      <c r="BP119" s="1" t="s">
        <v>172</v>
      </c>
      <c r="BQ119" s="1" t="s">
        <v>872</v>
      </c>
      <c r="BR119" s="1" t="s">
        <v>873</v>
      </c>
      <c r="BS119" s="1" t="s">
        <v>874</v>
      </c>
      <c r="BT119" s="14"/>
    </row>
    <row r="120" spans="1:72" x14ac:dyDescent="0.2">
      <c r="A120" s="29">
        <v>44172.680428831023</v>
      </c>
      <c r="B120" s="1" t="s">
        <v>148</v>
      </c>
      <c r="C120" s="15">
        <v>34062</v>
      </c>
      <c r="D120" s="12">
        <v>44182</v>
      </c>
      <c r="E120" s="13">
        <f t="shared" si="3"/>
        <v>27</v>
      </c>
      <c r="F120" s="1" t="s">
        <v>149</v>
      </c>
      <c r="G120" s="1" t="s">
        <v>472</v>
      </c>
      <c r="H120" s="1" t="s">
        <v>15</v>
      </c>
      <c r="I120" s="1" t="s">
        <v>63</v>
      </c>
      <c r="J120" s="1" t="s">
        <v>16</v>
      </c>
      <c r="K120" s="1" t="s">
        <v>16</v>
      </c>
      <c r="L120" s="1" t="s">
        <v>10</v>
      </c>
      <c r="M120" s="1" t="s">
        <v>11</v>
      </c>
      <c r="N120" s="1" t="s">
        <v>32</v>
      </c>
      <c r="O120" s="1" t="s">
        <v>19</v>
      </c>
      <c r="P120" s="1" t="s">
        <v>309</v>
      </c>
      <c r="Q120" s="1" t="s">
        <v>152</v>
      </c>
      <c r="R120" s="1" t="s">
        <v>153</v>
      </c>
      <c r="S120" s="1" t="s">
        <v>243</v>
      </c>
      <c r="T120" s="1" t="s">
        <v>635</v>
      </c>
      <c r="U120" s="1" t="s">
        <v>15</v>
      </c>
      <c r="V120" s="19" t="s">
        <v>246</v>
      </c>
      <c r="W120" s="1" t="s">
        <v>357</v>
      </c>
      <c r="X120" s="1" t="s">
        <v>357</v>
      </c>
      <c r="Y120" s="1" t="s">
        <v>408</v>
      </c>
      <c r="Z120" s="1">
        <v>2016</v>
      </c>
      <c r="AA120" s="1" t="s">
        <v>324</v>
      </c>
      <c r="AB120" s="1">
        <v>2021</v>
      </c>
      <c r="AC120" s="1" t="s">
        <v>160</v>
      </c>
      <c r="AD120" s="1" t="s">
        <v>446</v>
      </c>
      <c r="AE120" s="1" t="s">
        <v>215</v>
      </c>
      <c r="AF120" s="1" t="s">
        <v>163</v>
      </c>
      <c r="AG120" s="1" t="s">
        <v>165</v>
      </c>
      <c r="AH120" s="1" t="s">
        <v>165</v>
      </c>
      <c r="AI120" s="1" t="s">
        <v>473</v>
      </c>
      <c r="AJ120" s="1" t="s">
        <v>167</v>
      </c>
      <c r="AK120" s="1" t="s">
        <v>168</v>
      </c>
      <c r="AL120" s="1" t="s">
        <v>172</v>
      </c>
      <c r="AM120" s="1" t="s">
        <v>269</v>
      </c>
      <c r="AN120" s="1" t="s">
        <v>169</v>
      </c>
      <c r="AO120" s="1" t="s">
        <v>201</v>
      </c>
      <c r="AP120" s="1" t="s">
        <v>171</v>
      </c>
      <c r="AQ120" s="1" t="s">
        <v>172</v>
      </c>
      <c r="AR120" s="1" t="s">
        <v>172</v>
      </c>
      <c r="AS120" s="1" t="s">
        <v>172</v>
      </c>
      <c r="AT120" s="1" t="s">
        <v>172</v>
      </c>
      <c r="AU120" s="1" t="s">
        <v>202</v>
      </c>
      <c r="AV120" s="1" t="s">
        <v>342</v>
      </c>
      <c r="AW120" s="1" t="s">
        <v>348</v>
      </c>
      <c r="AX120" s="1" t="s">
        <v>204</v>
      </c>
      <c r="AY120" s="1" t="s">
        <v>205</v>
      </c>
      <c r="AZ120" s="1" t="s">
        <v>410</v>
      </c>
      <c r="BA120" s="1" t="s">
        <v>172</v>
      </c>
      <c r="BB120" s="1" t="s">
        <v>172</v>
      </c>
      <c r="BC120" s="1" t="s">
        <v>172</v>
      </c>
      <c r="BD120" s="1" t="s">
        <v>172</v>
      </c>
      <c r="BE120" s="1" t="s">
        <v>172</v>
      </c>
      <c r="BF120" s="1" t="s">
        <v>172</v>
      </c>
      <c r="BG120" s="1" t="s">
        <v>172</v>
      </c>
      <c r="BH120" s="1" t="s">
        <v>167</v>
      </c>
      <c r="BI120" s="1" t="s">
        <v>172</v>
      </c>
      <c r="BJ120" s="1" t="s">
        <v>295</v>
      </c>
      <c r="BK120" s="1" t="s">
        <v>419</v>
      </c>
      <c r="BL120" s="1" t="s">
        <v>350</v>
      </c>
      <c r="BM120" s="1" t="s">
        <v>331</v>
      </c>
      <c r="BN120" s="1" t="s">
        <v>172</v>
      </c>
      <c r="BO120" s="1" t="s">
        <v>172</v>
      </c>
      <c r="BP120" s="1" t="s">
        <v>172</v>
      </c>
      <c r="BQ120" s="1" t="s">
        <v>875</v>
      </c>
      <c r="BR120" s="1" t="s">
        <v>876</v>
      </c>
      <c r="BS120" s="1" t="s">
        <v>877</v>
      </c>
      <c r="BT120" s="14"/>
    </row>
    <row r="121" spans="1:72" x14ac:dyDescent="0.2">
      <c r="A121" s="29">
        <v>44172.70664582176</v>
      </c>
      <c r="B121" s="1" t="s">
        <v>148</v>
      </c>
      <c r="C121" s="12">
        <v>32841</v>
      </c>
      <c r="D121" s="12">
        <v>44182</v>
      </c>
      <c r="E121" s="13">
        <f t="shared" si="3"/>
        <v>31</v>
      </c>
      <c r="F121" s="1" t="s">
        <v>335</v>
      </c>
      <c r="G121" s="1" t="s">
        <v>264</v>
      </c>
      <c r="H121" s="1" t="s">
        <v>15</v>
      </c>
      <c r="I121" s="1" t="s">
        <v>68</v>
      </c>
      <c r="J121" s="1" t="s">
        <v>9</v>
      </c>
      <c r="K121" s="1" t="s">
        <v>9</v>
      </c>
      <c r="L121" s="1" t="s">
        <v>48</v>
      </c>
      <c r="M121" s="1" t="s">
        <v>11</v>
      </c>
      <c r="N121" s="1" t="s">
        <v>18</v>
      </c>
      <c r="O121" s="1" t="s">
        <v>19</v>
      </c>
      <c r="P121" s="1" t="s">
        <v>633</v>
      </c>
      <c r="Q121" s="1" t="s">
        <v>347</v>
      </c>
      <c r="R121" s="1" t="s">
        <v>153</v>
      </c>
      <c r="S121" s="1" t="s">
        <v>243</v>
      </c>
      <c r="T121" s="1" t="s">
        <v>635</v>
      </c>
      <c r="U121" s="1" t="s">
        <v>15</v>
      </c>
      <c r="V121" s="19" t="s">
        <v>246</v>
      </c>
      <c r="W121" s="1" t="s">
        <v>312</v>
      </c>
      <c r="X121" s="1" t="s">
        <v>357</v>
      </c>
      <c r="Y121" s="1" t="s">
        <v>159</v>
      </c>
      <c r="Z121" s="1">
        <v>2017</v>
      </c>
      <c r="AA121" s="1" t="s">
        <v>159</v>
      </c>
      <c r="AB121" s="1">
        <v>2022</v>
      </c>
      <c r="AC121" s="1" t="s">
        <v>160</v>
      </c>
      <c r="AD121" s="1" t="s">
        <v>161</v>
      </c>
      <c r="AE121" s="1" t="s">
        <v>215</v>
      </c>
      <c r="AF121" s="1" t="s">
        <v>163</v>
      </c>
      <c r="AG121" s="1" t="s">
        <v>165</v>
      </c>
      <c r="AH121" s="1" t="s">
        <v>165</v>
      </c>
      <c r="AI121" s="1" t="s">
        <v>289</v>
      </c>
      <c r="AJ121" s="1" t="s">
        <v>167</v>
      </c>
      <c r="AK121" s="1" t="s">
        <v>168</v>
      </c>
      <c r="AL121" s="1" t="s">
        <v>172</v>
      </c>
      <c r="AM121" s="1" t="s">
        <v>290</v>
      </c>
      <c r="AN121" s="1" t="s">
        <v>229</v>
      </c>
      <c r="AO121" s="1" t="s">
        <v>378</v>
      </c>
      <c r="AP121" s="1" t="s">
        <v>171</v>
      </c>
      <c r="AQ121" s="1" t="s">
        <v>172</v>
      </c>
      <c r="AR121" s="1" t="s">
        <v>172</v>
      </c>
      <c r="AS121" s="1" t="s">
        <v>172</v>
      </c>
      <c r="AT121" s="1" t="s">
        <v>172</v>
      </c>
      <c r="AU121" s="1" t="s">
        <v>292</v>
      </c>
      <c r="AV121" s="1" t="s">
        <v>342</v>
      </c>
      <c r="AW121" s="1" t="s">
        <v>348</v>
      </c>
      <c r="AX121" s="1" t="s">
        <v>204</v>
      </c>
      <c r="AY121" s="1" t="s">
        <v>205</v>
      </c>
      <c r="AZ121" s="1" t="s">
        <v>256</v>
      </c>
      <c r="BA121" s="1" t="s">
        <v>172</v>
      </c>
      <c r="BB121" s="1" t="s">
        <v>167</v>
      </c>
      <c r="BC121" s="1" t="s">
        <v>172</v>
      </c>
      <c r="BD121" s="1" t="s">
        <v>172</v>
      </c>
      <c r="BE121" s="1" t="s">
        <v>172</v>
      </c>
      <c r="BF121" s="1" t="s">
        <v>172</v>
      </c>
      <c r="BG121" s="1" t="s">
        <v>172</v>
      </c>
      <c r="BH121" s="1" t="s">
        <v>167</v>
      </c>
      <c r="BI121" s="1" t="s">
        <v>172</v>
      </c>
      <c r="BJ121" s="1" t="s">
        <v>411</v>
      </c>
      <c r="BK121" s="1" t="s">
        <v>181</v>
      </c>
      <c r="BL121" s="1" t="s">
        <v>878</v>
      </c>
      <c r="BM121" s="1" t="s">
        <v>282</v>
      </c>
      <c r="BN121" s="1" t="s">
        <v>172</v>
      </c>
      <c r="BO121" s="1" t="s">
        <v>172</v>
      </c>
      <c r="BP121" s="1" t="s">
        <v>172</v>
      </c>
      <c r="BQ121" s="1" t="s">
        <v>879</v>
      </c>
      <c r="BR121" s="1" t="s">
        <v>880</v>
      </c>
      <c r="BS121" s="1" t="s">
        <v>881</v>
      </c>
      <c r="BT121" s="14"/>
    </row>
    <row r="122" spans="1:72" x14ac:dyDescent="0.2">
      <c r="A122" s="29">
        <v>44172.706650578708</v>
      </c>
      <c r="B122" s="1" t="s">
        <v>148</v>
      </c>
      <c r="C122" s="12">
        <v>32841</v>
      </c>
      <c r="D122" s="12">
        <v>44182</v>
      </c>
      <c r="E122" s="13">
        <f t="shared" si="3"/>
        <v>31</v>
      </c>
      <c r="F122" s="1" t="s">
        <v>335</v>
      </c>
      <c r="G122" s="1" t="s">
        <v>264</v>
      </c>
      <c r="H122" s="1" t="s">
        <v>15</v>
      </c>
      <c r="I122" s="1" t="s">
        <v>68</v>
      </c>
      <c r="J122" s="1" t="s">
        <v>9</v>
      </c>
      <c r="K122" s="1" t="s">
        <v>9</v>
      </c>
      <c r="L122" s="1" t="s">
        <v>48</v>
      </c>
      <c r="M122" s="1" t="s">
        <v>11</v>
      </c>
      <c r="N122" s="1" t="s">
        <v>18</v>
      </c>
      <c r="O122" s="1" t="s">
        <v>19</v>
      </c>
      <c r="P122" s="1" t="s">
        <v>633</v>
      </c>
      <c r="Q122" s="1" t="s">
        <v>347</v>
      </c>
      <c r="R122" s="1" t="s">
        <v>153</v>
      </c>
      <c r="S122" s="1" t="s">
        <v>243</v>
      </c>
      <c r="T122" s="1" t="s">
        <v>635</v>
      </c>
      <c r="U122" s="1" t="s">
        <v>15</v>
      </c>
      <c r="V122" s="19" t="s">
        <v>246</v>
      </c>
      <c r="W122" s="1" t="s">
        <v>312</v>
      </c>
      <c r="X122" s="1" t="s">
        <v>357</v>
      </c>
      <c r="Y122" s="1" t="s">
        <v>159</v>
      </c>
      <c r="Z122" s="1">
        <v>2017</v>
      </c>
      <c r="AA122" s="1" t="s">
        <v>159</v>
      </c>
      <c r="AB122" s="1">
        <v>2022</v>
      </c>
      <c r="AC122" s="1" t="s">
        <v>160</v>
      </c>
      <c r="AD122" s="1" t="s">
        <v>161</v>
      </c>
      <c r="AE122" s="1" t="s">
        <v>215</v>
      </c>
      <c r="AF122" s="1" t="s">
        <v>163</v>
      </c>
      <c r="AG122" s="1" t="s">
        <v>165</v>
      </c>
      <c r="AH122" s="1" t="s">
        <v>165</v>
      </c>
      <c r="AI122" s="1" t="s">
        <v>289</v>
      </c>
      <c r="AJ122" s="1" t="s">
        <v>167</v>
      </c>
      <c r="AK122" s="1" t="s">
        <v>168</v>
      </c>
      <c r="AL122" s="1" t="s">
        <v>172</v>
      </c>
      <c r="AM122" s="1" t="s">
        <v>290</v>
      </c>
      <c r="AN122" s="1" t="s">
        <v>229</v>
      </c>
      <c r="AO122" s="1" t="s">
        <v>378</v>
      </c>
      <c r="AP122" s="1" t="s">
        <v>171</v>
      </c>
      <c r="AQ122" s="1" t="s">
        <v>172</v>
      </c>
      <c r="AR122" s="1" t="s">
        <v>172</v>
      </c>
      <c r="AS122" s="1" t="s">
        <v>172</v>
      </c>
      <c r="AT122" s="1" t="s">
        <v>172</v>
      </c>
      <c r="AU122" s="1" t="s">
        <v>292</v>
      </c>
      <c r="AV122" s="1" t="s">
        <v>342</v>
      </c>
      <c r="AW122" s="1" t="s">
        <v>348</v>
      </c>
      <c r="AX122" s="1" t="s">
        <v>204</v>
      </c>
      <c r="AY122" s="1" t="s">
        <v>205</v>
      </c>
      <c r="AZ122" s="1" t="s">
        <v>256</v>
      </c>
      <c r="BA122" s="1" t="s">
        <v>172</v>
      </c>
      <c r="BB122" s="1" t="s">
        <v>167</v>
      </c>
      <c r="BC122" s="1" t="s">
        <v>172</v>
      </c>
      <c r="BD122" s="1" t="s">
        <v>172</v>
      </c>
      <c r="BE122" s="1" t="s">
        <v>172</v>
      </c>
      <c r="BF122" s="1" t="s">
        <v>172</v>
      </c>
      <c r="BG122" s="1" t="s">
        <v>172</v>
      </c>
      <c r="BH122" s="1" t="s">
        <v>167</v>
      </c>
      <c r="BI122" s="1" t="s">
        <v>172</v>
      </c>
      <c r="BJ122" s="1" t="s">
        <v>411</v>
      </c>
      <c r="BK122" s="1" t="s">
        <v>181</v>
      </c>
      <c r="BL122" s="1" t="s">
        <v>878</v>
      </c>
      <c r="BM122" s="1" t="s">
        <v>282</v>
      </c>
      <c r="BN122" s="1" t="s">
        <v>172</v>
      </c>
      <c r="BO122" s="1" t="s">
        <v>172</v>
      </c>
      <c r="BP122" s="1" t="s">
        <v>172</v>
      </c>
      <c r="BQ122" s="1" t="s">
        <v>879</v>
      </c>
      <c r="BR122" s="1" t="s">
        <v>880</v>
      </c>
      <c r="BS122" s="1" t="s">
        <v>881</v>
      </c>
      <c r="BT122" s="14"/>
    </row>
    <row r="123" spans="1:72" x14ac:dyDescent="0.2">
      <c r="A123" s="29">
        <v>44172.712746747682</v>
      </c>
      <c r="B123" s="1" t="s">
        <v>148</v>
      </c>
      <c r="C123" s="15">
        <v>34431</v>
      </c>
      <c r="D123" s="12">
        <v>44182</v>
      </c>
      <c r="E123" s="13">
        <f t="shared" si="3"/>
        <v>26</v>
      </c>
      <c r="F123" s="1" t="s">
        <v>149</v>
      </c>
      <c r="G123" s="1" t="s">
        <v>882</v>
      </c>
      <c r="H123" s="1" t="s">
        <v>15</v>
      </c>
      <c r="I123" s="1" t="s">
        <v>38</v>
      </c>
      <c r="J123" s="1" t="s">
        <v>16</v>
      </c>
      <c r="K123" s="1" t="s">
        <v>16</v>
      </c>
      <c r="L123" s="1" t="s">
        <v>10</v>
      </c>
      <c r="M123" s="1" t="s">
        <v>60</v>
      </c>
      <c r="N123" s="1" t="s">
        <v>12</v>
      </c>
      <c r="O123" s="1" t="s">
        <v>39</v>
      </c>
      <c r="P123" s="1" t="s">
        <v>633</v>
      </c>
      <c r="Q123" s="1" t="s">
        <v>152</v>
      </c>
      <c r="R123" s="1" t="s">
        <v>153</v>
      </c>
      <c r="S123" s="1" t="s">
        <v>243</v>
      </c>
      <c r="T123" s="1" t="s">
        <v>635</v>
      </c>
      <c r="U123" s="1" t="s">
        <v>15</v>
      </c>
      <c r="V123" s="19" t="s">
        <v>246</v>
      </c>
      <c r="W123" s="1" t="s">
        <v>312</v>
      </c>
      <c r="X123" s="1" t="s">
        <v>357</v>
      </c>
      <c r="Y123" s="1" t="s">
        <v>423</v>
      </c>
      <c r="Z123" s="1">
        <v>2018</v>
      </c>
      <c r="AA123" s="1" t="s">
        <v>159</v>
      </c>
      <c r="AB123" s="1">
        <v>2021</v>
      </c>
      <c r="AC123" s="1" t="s">
        <v>160</v>
      </c>
      <c r="AD123" s="1" t="s">
        <v>161</v>
      </c>
      <c r="AE123" s="1" t="s">
        <v>215</v>
      </c>
      <c r="AF123" s="1" t="s">
        <v>266</v>
      </c>
      <c r="AG123" s="1" t="s">
        <v>165</v>
      </c>
      <c r="AH123" s="1" t="s">
        <v>165</v>
      </c>
      <c r="AI123" s="1" t="s">
        <v>301</v>
      </c>
      <c r="AJ123" s="1" t="s">
        <v>172</v>
      </c>
      <c r="AK123" s="1" t="s">
        <v>326</v>
      </c>
      <c r="AL123" s="1" t="s">
        <v>172</v>
      </c>
      <c r="AM123" s="1" t="s">
        <v>480</v>
      </c>
      <c r="AN123" s="1" t="s">
        <v>169</v>
      </c>
      <c r="AO123" s="1" t="s">
        <v>270</v>
      </c>
      <c r="AP123" s="1" t="s">
        <v>165</v>
      </c>
      <c r="AQ123" s="1" t="s">
        <v>172</v>
      </c>
      <c r="AR123" s="1" t="s">
        <v>172</v>
      </c>
      <c r="AS123" s="1" t="s">
        <v>172</v>
      </c>
      <c r="AT123" s="1" t="s">
        <v>172</v>
      </c>
      <c r="AU123" s="1" t="s">
        <v>231</v>
      </c>
      <c r="AV123" s="1" t="s">
        <v>359</v>
      </c>
      <c r="AW123" s="1" t="s">
        <v>883</v>
      </c>
      <c r="AX123" s="1" t="s">
        <v>218</v>
      </c>
      <c r="AY123" s="1" t="s">
        <v>591</v>
      </c>
      <c r="AZ123" s="1" t="s">
        <v>884</v>
      </c>
      <c r="BA123" s="1" t="s">
        <v>172</v>
      </c>
      <c r="BB123" s="1" t="s">
        <v>172</v>
      </c>
      <c r="BC123" s="1" t="s">
        <v>172</v>
      </c>
      <c r="BD123" s="1" t="s">
        <v>172</v>
      </c>
      <c r="BE123" s="1" t="s">
        <v>172</v>
      </c>
      <c r="BF123" s="1" t="s">
        <v>172</v>
      </c>
      <c r="BG123" s="1" t="s">
        <v>179</v>
      </c>
      <c r="BH123" s="1" t="s">
        <v>172</v>
      </c>
      <c r="BI123" s="1" t="s">
        <v>179</v>
      </c>
      <c r="BJ123" s="1" t="s">
        <v>379</v>
      </c>
      <c r="BK123" s="1" t="s">
        <v>258</v>
      </c>
      <c r="BL123" s="1" t="s">
        <v>885</v>
      </c>
      <c r="BM123" s="1" t="s">
        <v>331</v>
      </c>
      <c r="BN123" s="1" t="s">
        <v>172</v>
      </c>
      <c r="BO123" s="1" t="s">
        <v>172</v>
      </c>
      <c r="BP123" s="1" t="s">
        <v>172</v>
      </c>
      <c r="BQ123" s="1" t="s">
        <v>886</v>
      </c>
      <c r="BR123" s="1" t="s">
        <v>887</v>
      </c>
      <c r="BS123" s="1" t="s">
        <v>888</v>
      </c>
      <c r="BT123" s="14"/>
    </row>
    <row r="124" spans="1:72" x14ac:dyDescent="0.2">
      <c r="A124" s="29">
        <v>44172.717318622686</v>
      </c>
      <c r="B124" s="1" t="s">
        <v>148</v>
      </c>
      <c r="C124" s="15">
        <v>34072</v>
      </c>
      <c r="D124" s="12">
        <v>44182</v>
      </c>
      <c r="E124" s="13">
        <f t="shared" si="3"/>
        <v>27</v>
      </c>
      <c r="F124" s="1" t="s">
        <v>149</v>
      </c>
      <c r="G124" s="1" t="s">
        <v>889</v>
      </c>
      <c r="H124" s="1" t="s">
        <v>15</v>
      </c>
      <c r="I124" s="1" t="s">
        <v>38</v>
      </c>
      <c r="J124" s="1" t="s">
        <v>16</v>
      </c>
      <c r="K124" s="1" t="s">
        <v>16</v>
      </c>
      <c r="L124" s="1" t="s">
        <v>10</v>
      </c>
      <c r="M124" s="1" t="s">
        <v>11</v>
      </c>
      <c r="N124" s="1" t="s">
        <v>18</v>
      </c>
      <c r="O124" s="1" t="s">
        <v>29</v>
      </c>
      <c r="P124" s="1" t="s">
        <v>890</v>
      </c>
      <c r="Q124" s="1" t="s">
        <v>152</v>
      </c>
      <c r="R124" s="1" t="s">
        <v>153</v>
      </c>
      <c r="S124" s="1" t="s">
        <v>243</v>
      </c>
      <c r="T124" s="1" t="s">
        <v>635</v>
      </c>
      <c r="U124" s="1" t="s">
        <v>15</v>
      </c>
      <c r="V124" s="19" t="s">
        <v>246</v>
      </c>
      <c r="W124" s="1" t="s">
        <v>312</v>
      </c>
      <c r="X124" s="1" t="s">
        <v>357</v>
      </c>
      <c r="Y124" s="1" t="s">
        <v>159</v>
      </c>
      <c r="Z124" s="1">
        <v>2016</v>
      </c>
      <c r="AA124" s="1" t="s">
        <v>159</v>
      </c>
      <c r="AB124" s="1">
        <v>2021</v>
      </c>
      <c r="AC124" s="1" t="s">
        <v>288</v>
      </c>
      <c r="AD124" s="1" t="s">
        <v>161</v>
      </c>
      <c r="AE124" s="1" t="s">
        <v>162</v>
      </c>
      <c r="AF124" s="1" t="s">
        <v>163</v>
      </c>
      <c r="AG124" s="1" t="s">
        <v>165</v>
      </c>
      <c r="AH124" s="1" t="s">
        <v>165</v>
      </c>
      <c r="AI124" s="1" t="s">
        <v>339</v>
      </c>
      <c r="AJ124" s="1" t="s">
        <v>172</v>
      </c>
      <c r="AK124" s="1" t="s">
        <v>290</v>
      </c>
      <c r="AL124" s="1" t="s">
        <v>172</v>
      </c>
      <c r="AM124" s="1" t="s">
        <v>290</v>
      </c>
      <c r="AN124" s="1" t="s">
        <v>169</v>
      </c>
      <c r="AO124" s="1" t="s">
        <v>791</v>
      </c>
      <c r="AP124" s="1" t="s">
        <v>171</v>
      </c>
      <c r="AQ124" s="1" t="s">
        <v>172</v>
      </c>
      <c r="AR124" s="1" t="s">
        <v>172</v>
      </c>
      <c r="AS124" s="1" t="s">
        <v>172</v>
      </c>
      <c r="AT124" s="1" t="s">
        <v>172</v>
      </c>
      <c r="AU124" s="1" t="s">
        <v>292</v>
      </c>
      <c r="AV124" s="1" t="s">
        <v>279</v>
      </c>
      <c r="AW124" s="1" t="s">
        <v>429</v>
      </c>
      <c r="AX124" s="1" t="s">
        <v>176</v>
      </c>
      <c r="AY124" s="1" t="s">
        <v>205</v>
      </c>
      <c r="AZ124" s="1" t="s">
        <v>482</v>
      </c>
      <c r="BA124" s="1" t="s">
        <v>172</v>
      </c>
      <c r="BB124" s="1" t="s">
        <v>172</v>
      </c>
      <c r="BC124" s="1" t="s">
        <v>172</v>
      </c>
      <c r="BD124" s="1" t="s">
        <v>172</v>
      </c>
      <c r="BE124" s="1" t="s">
        <v>172</v>
      </c>
      <c r="BF124" s="1" t="s">
        <v>179</v>
      </c>
      <c r="BG124" s="1" t="s">
        <v>179</v>
      </c>
      <c r="BH124" s="1" t="s">
        <v>167</v>
      </c>
      <c r="BI124" s="1" t="s">
        <v>179</v>
      </c>
      <c r="BJ124" s="1" t="s">
        <v>295</v>
      </c>
      <c r="BK124" s="1" t="s">
        <v>274</v>
      </c>
      <c r="BL124" s="1" t="s">
        <v>221</v>
      </c>
      <c r="BM124" s="1" t="s">
        <v>209</v>
      </c>
      <c r="BN124" s="1" t="s">
        <v>172</v>
      </c>
      <c r="BO124" s="1" t="s">
        <v>167</v>
      </c>
      <c r="BP124" s="1" t="s">
        <v>172</v>
      </c>
      <c r="BQ124" s="1" t="s">
        <v>891</v>
      </c>
      <c r="BR124" s="1" t="s">
        <v>892</v>
      </c>
      <c r="BS124" s="1" t="s">
        <v>893</v>
      </c>
      <c r="BT124" s="14"/>
    </row>
    <row r="125" spans="1:72" x14ac:dyDescent="0.2">
      <c r="A125" s="29">
        <v>44172.719186134258</v>
      </c>
      <c r="B125" s="1" t="s">
        <v>148</v>
      </c>
      <c r="C125" s="15">
        <v>33831</v>
      </c>
      <c r="D125" s="12">
        <v>44182</v>
      </c>
      <c r="E125" s="13">
        <f t="shared" si="3"/>
        <v>28</v>
      </c>
      <c r="F125" s="1" t="s">
        <v>355</v>
      </c>
      <c r="G125" s="1" t="s">
        <v>322</v>
      </c>
      <c r="H125" s="1" t="s">
        <v>15</v>
      </c>
      <c r="I125" s="1" t="s">
        <v>69</v>
      </c>
      <c r="J125" s="1" t="s">
        <v>23</v>
      </c>
      <c r="K125" s="1" t="s">
        <v>23</v>
      </c>
      <c r="L125" s="1" t="s">
        <v>10</v>
      </c>
      <c r="M125" s="1" t="s">
        <v>11</v>
      </c>
      <c r="N125" s="1" t="s">
        <v>32</v>
      </c>
      <c r="O125" s="1" t="s">
        <v>13</v>
      </c>
      <c r="P125" s="1" t="s">
        <v>309</v>
      </c>
      <c r="Q125" s="1" t="s">
        <v>416</v>
      </c>
      <c r="R125" s="1" t="s">
        <v>192</v>
      </c>
      <c r="S125" s="1" t="s">
        <v>243</v>
      </c>
      <c r="T125" s="1" t="s">
        <v>635</v>
      </c>
      <c r="U125" s="1" t="s">
        <v>15</v>
      </c>
      <c r="V125" s="19" t="s">
        <v>246</v>
      </c>
      <c r="W125" s="1" t="s">
        <v>179</v>
      </c>
      <c r="X125" s="1" t="s">
        <v>179</v>
      </c>
      <c r="Y125" s="1" t="s">
        <v>197</v>
      </c>
      <c r="Z125" s="1">
        <v>2019</v>
      </c>
      <c r="AA125" s="1" t="s">
        <v>408</v>
      </c>
      <c r="AB125" s="1">
        <v>2021</v>
      </c>
      <c r="AC125" s="1" t="s">
        <v>288</v>
      </c>
      <c r="AD125" s="1" t="s">
        <v>161</v>
      </c>
      <c r="AE125" s="1" t="s">
        <v>162</v>
      </c>
      <c r="AF125" s="1" t="s">
        <v>266</v>
      </c>
      <c r="AG125" s="1" t="s">
        <v>165</v>
      </c>
      <c r="AH125" s="1" t="s">
        <v>165</v>
      </c>
      <c r="AI125" s="1" t="s">
        <v>367</v>
      </c>
      <c r="AJ125" s="1" t="s">
        <v>167</v>
      </c>
      <c r="AK125" s="1" t="s">
        <v>168</v>
      </c>
      <c r="AL125" s="1" t="s">
        <v>167</v>
      </c>
      <c r="AM125" s="14"/>
      <c r="AN125" s="1" t="s">
        <v>229</v>
      </c>
      <c r="AO125" s="1" t="s">
        <v>327</v>
      </c>
      <c r="AP125" s="1" t="s">
        <v>171</v>
      </c>
      <c r="AQ125" s="1" t="s">
        <v>172</v>
      </c>
      <c r="AR125" s="1" t="s">
        <v>172</v>
      </c>
      <c r="AS125" s="1" t="s">
        <v>172</v>
      </c>
      <c r="AT125" s="1" t="s">
        <v>172</v>
      </c>
      <c r="AU125" s="1" t="s">
        <v>173</v>
      </c>
      <c r="AV125" s="1" t="s">
        <v>359</v>
      </c>
      <c r="AW125" s="1" t="s">
        <v>821</v>
      </c>
      <c r="AX125" s="1" t="s">
        <v>218</v>
      </c>
      <c r="AY125" s="1" t="s">
        <v>205</v>
      </c>
      <c r="AZ125" s="1" t="s">
        <v>410</v>
      </c>
      <c r="BA125" s="1" t="s">
        <v>172</v>
      </c>
      <c r="BB125" s="1" t="s">
        <v>179</v>
      </c>
      <c r="BC125" s="1" t="s">
        <v>172</v>
      </c>
      <c r="BD125" s="1" t="s">
        <v>172</v>
      </c>
      <c r="BE125" s="1" t="s">
        <v>179</v>
      </c>
      <c r="BF125" s="1" t="s">
        <v>172</v>
      </c>
      <c r="BG125" s="1" t="s">
        <v>172</v>
      </c>
      <c r="BH125" s="1" t="s">
        <v>172</v>
      </c>
      <c r="BI125" s="1" t="s">
        <v>179</v>
      </c>
      <c r="BJ125" s="1" t="s">
        <v>624</v>
      </c>
      <c r="BK125" s="1" t="s">
        <v>181</v>
      </c>
      <c r="BL125" s="1" t="s">
        <v>544</v>
      </c>
      <c r="BM125" s="1" t="s">
        <v>183</v>
      </c>
      <c r="BN125" s="1" t="s">
        <v>172</v>
      </c>
      <c r="BO125" s="1" t="s">
        <v>167</v>
      </c>
      <c r="BP125" s="1" t="s">
        <v>167</v>
      </c>
      <c r="BQ125" s="14"/>
      <c r="BR125" s="14"/>
      <c r="BS125" s="1" t="s">
        <v>894</v>
      </c>
      <c r="BT125" s="14"/>
    </row>
    <row r="126" spans="1:72" x14ac:dyDescent="0.2">
      <c r="A126" s="29">
        <v>44172.741609201388</v>
      </c>
      <c r="B126" s="1" t="s">
        <v>148</v>
      </c>
      <c r="C126" s="15">
        <v>31423</v>
      </c>
      <c r="D126" s="12">
        <v>44182</v>
      </c>
      <c r="E126" s="13">
        <f t="shared" si="3"/>
        <v>34</v>
      </c>
      <c r="F126" s="1" t="s">
        <v>335</v>
      </c>
      <c r="G126" s="1" t="s">
        <v>491</v>
      </c>
      <c r="H126" s="1" t="s">
        <v>15</v>
      </c>
      <c r="I126" s="1" t="s">
        <v>70</v>
      </c>
      <c r="J126" s="1" t="s">
        <v>34</v>
      </c>
      <c r="K126" s="1" t="s">
        <v>9</v>
      </c>
      <c r="L126" s="1" t="s">
        <v>10</v>
      </c>
      <c r="M126" s="1" t="s">
        <v>11</v>
      </c>
      <c r="N126" s="1" t="s">
        <v>12</v>
      </c>
      <c r="O126" s="1" t="s">
        <v>39</v>
      </c>
      <c r="P126" s="1" t="s">
        <v>309</v>
      </c>
      <c r="Q126" s="1" t="s">
        <v>895</v>
      </c>
      <c r="R126" s="1" t="s">
        <v>153</v>
      </c>
      <c r="S126" s="1" t="s">
        <v>243</v>
      </c>
      <c r="T126" s="1" t="s">
        <v>635</v>
      </c>
      <c r="U126" s="1" t="s">
        <v>15</v>
      </c>
      <c r="V126" s="19" t="s">
        <v>246</v>
      </c>
      <c r="W126" s="1" t="s">
        <v>196</v>
      </c>
      <c r="X126" s="1" t="s">
        <v>179</v>
      </c>
      <c r="Y126" s="1" t="s">
        <v>197</v>
      </c>
      <c r="Z126" s="1">
        <v>2016</v>
      </c>
      <c r="AA126" s="1" t="s">
        <v>159</v>
      </c>
      <c r="AB126" s="1">
        <v>2021</v>
      </c>
      <c r="AC126" s="1" t="s">
        <v>160</v>
      </c>
      <c r="AD126" s="1" t="s">
        <v>161</v>
      </c>
      <c r="AE126" s="1" t="s">
        <v>162</v>
      </c>
      <c r="AF126" s="1" t="s">
        <v>163</v>
      </c>
      <c r="AG126" s="1" t="s">
        <v>165</v>
      </c>
      <c r="AH126" s="1" t="s">
        <v>198</v>
      </c>
      <c r="AI126" s="1" t="s">
        <v>301</v>
      </c>
      <c r="AJ126" s="1" t="s">
        <v>167</v>
      </c>
      <c r="AK126" s="1" t="s">
        <v>168</v>
      </c>
      <c r="AL126" s="1" t="s">
        <v>167</v>
      </c>
      <c r="AM126" s="1" t="s">
        <v>200</v>
      </c>
      <c r="AN126" s="1" t="s">
        <v>169</v>
      </c>
      <c r="AO126" s="1" t="s">
        <v>270</v>
      </c>
      <c r="AP126" s="1" t="s">
        <v>171</v>
      </c>
      <c r="AQ126" s="1" t="s">
        <v>172</v>
      </c>
      <c r="AR126" s="1" t="s">
        <v>172</v>
      </c>
      <c r="AS126" s="1" t="s">
        <v>172</v>
      </c>
      <c r="AT126" s="1" t="s">
        <v>172</v>
      </c>
      <c r="AU126" s="1" t="s">
        <v>393</v>
      </c>
      <c r="AV126" s="1" t="s">
        <v>722</v>
      </c>
      <c r="AW126" s="1" t="s">
        <v>348</v>
      </c>
      <c r="AX126" s="1" t="s">
        <v>254</v>
      </c>
      <c r="AY126" s="1" t="s">
        <v>205</v>
      </c>
      <c r="AZ126" s="1" t="s">
        <v>234</v>
      </c>
      <c r="BA126" s="1" t="s">
        <v>172</v>
      </c>
      <c r="BB126" s="1" t="s">
        <v>172</v>
      </c>
      <c r="BC126" s="1" t="s">
        <v>172</v>
      </c>
      <c r="BD126" s="1" t="s">
        <v>172</v>
      </c>
      <c r="BE126" s="1" t="s">
        <v>172</v>
      </c>
      <c r="BF126" s="1" t="s">
        <v>172</v>
      </c>
      <c r="BG126" s="1" t="s">
        <v>172</v>
      </c>
      <c r="BH126" s="1" t="s">
        <v>172</v>
      </c>
      <c r="BI126" s="1" t="s">
        <v>172</v>
      </c>
      <c r="BJ126" s="1" t="s">
        <v>624</v>
      </c>
      <c r="BK126" s="1" t="s">
        <v>235</v>
      </c>
      <c r="BL126" s="1" t="s">
        <v>275</v>
      </c>
      <c r="BM126" s="1" t="s">
        <v>318</v>
      </c>
      <c r="BN126" s="1" t="s">
        <v>172</v>
      </c>
      <c r="BO126" s="1" t="s">
        <v>172</v>
      </c>
      <c r="BP126" s="1" t="s">
        <v>172</v>
      </c>
      <c r="BQ126" s="1" t="s">
        <v>896</v>
      </c>
      <c r="BR126" s="1" t="s">
        <v>897</v>
      </c>
      <c r="BS126" s="1" t="s">
        <v>898</v>
      </c>
      <c r="BT126" s="14"/>
    </row>
    <row r="127" spans="1:72" x14ac:dyDescent="0.2">
      <c r="A127" s="29">
        <v>44172.757477372681</v>
      </c>
      <c r="B127" s="1" t="s">
        <v>148</v>
      </c>
      <c r="C127" s="15">
        <v>35122</v>
      </c>
      <c r="D127" s="12">
        <v>44182</v>
      </c>
      <c r="E127" s="13">
        <f t="shared" si="3"/>
        <v>24</v>
      </c>
      <c r="F127" s="1" t="s">
        <v>335</v>
      </c>
      <c r="G127" s="1" t="s">
        <v>899</v>
      </c>
      <c r="H127" s="1" t="s">
        <v>15</v>
      </c>
      <c r="I127" s="1" t="s">
        <v>87</v>
      </c>
      <c r="J127" s="1" t="s">
        <v>23</v>
      </c>
      <c r="K127" s="1" t="s">
        <v>16</v>
      </c>
      <c r="L127" s="1" t="s">
        <v>10</v>
      </c>
      <c r="M127" s="1" t="s">
        <v>11</v>
      </c>
      <c r="N127" s="1" t="s">
        <v>12</v>
      </c>
      <c r="O127" s="1" t="s">
        <v>39</v>
      </c>
      <c r="P127" s="1" t="s">
        <v>633</v>
      </c>
      <c r="Q127" s="1" t="s">
        <v>507</v>
      </c>
      <c r="R127" s="1" t="s">
        <v>153</v>
      </c>
      <c r="S127" s="1" t="s">
        <v>243</v>
      </c>
      <c r="T127" s="1" t="s">
        <v>635</v>
      </c>
      <c r="U127" s="1" t="s">
        <v>15</v>
      </c>
      <c r="V127" s="19" t="s">
        <v>246</v>
      </c>
      <c r="W127" s="1" t="s">
        <v>357</v>
      </c>
      <c r="X127" s="1" t="s">
        <v>157</v>
      </c>
      <c r="Y127" s="1" t="s">
        <v>159</v>
      </c>
      <c r="Z127" s="1">
        <v>2016</v>
      </c>
      <c r="AA127" s="1" t="s">
        <v>159</v>
      </c>
      <c r="AB127" s="1">
        <v>2021</v>
      </c>
      <c r="AC127" s="1" t="s">
        <v>596</v>
      </c>
      <c r="AD127" s="1" t="s">
        <v>161</v>
      </c>
      <c r="AE127" s="1" t="s">
        <v>162</v>
      </c>
      <c r="AF127" s="1" t="s">
        <v>163</v>
      </c>
      <c r="AG127" s="1" t="s">
        <v>165</v>
      </c>
      <c r="AH127" s="1" t="s">
        <v>198</v>
      </c>
      <c r="AI127" s="1" t="s">
        <v>339</v>
      </c>
      <c r="AJ127" s="1" t="s">
        <v>167</v>
      </c>
      <c r="AK127" s="1" t="s">
        <v>168</v>
      </c>
      <c r="AL127" s="1" t="s">
        <v>167</v>
      </c>
      <c r="AM127" s="1" t="s">
        <v>200</v>
      </c>
      <c r="AN127" s="1" t="s">
        <v>169</v>
      </c>
      <c r="AO127" s="1" t="s">
        <v>201</v>
      </c>
      <c r="AP127" s="1" t="s">
        <v>171</v>
      </c>
      <c r="AQ127" s="1" t="s">
        <v>172</v>
      </c>
      <c r="AR127" s="1" t="s">
        <v>172</v>
      </c>
      <c r="AS127" s="1" t="s">
        <v>172</v>
      </c>
      <c r="AT127" s="1" t="s">
        <v>172</v>
      </c>
      <c r="AU127" s="1" t="s">
        <v>465</v>
      </c>
      <c r="AV127" s="1" t="s">
        <v>342</v>
      </c>
      <c r="AW127" s="1" t="s">
        <v>348</v>
      </c>
      <c r="AX127" s="1" t="s">
        <v>254</v>
      </c>
      <c r="AY127" s="1" t="s">
        <v>205</v>
      </c>
      <c r="AZ127" s="1" t="s">
        <v>234</v>
      </c>
      <c r="BA127" s="1" t="s">
        <v>172</v>
      </c>
      <c r="BB127" s="1" t="s">
        <v>172</v>
      </c>
      <c r="BC127" s="1" t="s">
        <v>172</v>
      </c>
      <c r="BD127" s="1" t="s">
        <v>172</v>
      </c>
      <c r="BE127" s="1" t="s">
        <v>172</v>
      </c>
      <c r="BF127" s="1" t="s">
        <v>172</v>
      </c>
      <c r="BG127" s="1" t="s">
        <v>172</v>
      </c>
      <c r="BH127" s="1" t="s">
        <v>167</v>
      </c>
      <c r="BI127" s="1" t="s">
        <v>167</v>
      </c>
      <c r="BJ127" s="1" t="s">
        <v>329</v>
      </c>
      <c r="BK127" s="1" t="s">
        <v>181</v>
      </c>
      <c r="BL127" s="1" t="s">
        <v>585</v>
      </c>
      <c r="BM127" s="1" t="s">
        <v>318</v>
      </c>
      <c r="BN127" s="1" t="s">
        <v>172</v>
      </c>
      <c r="BO127" s="1" t="s">
        <v>172</v>
      </c>
      <c r="BP127" s="1" t="s">
        <v>172</v>
      </c>
      <c r="BQ127" s="1" t="s">
        <v>900</v>
      </c>
      <c r="BR127" s="1" t="s">
        <v>901</v>
      </c>
      <c r="BS127" s="1" t="s">
        <v>902</v>
      </c>
      <c r="BT127" s="14"/>
    </row>
    <row r="128" spans="1:72" x14ac:dyDescent="0.2">
      <c r="A128" s="29">
        <v>44172.758899039356</v>
      </c>
      <c r="B128" s="1" t="s">
        <v>148</v>
      </c>
      <c r="C128" s="15">
        <v>35792</v>
      </c>
      <c r="D128" s="12">
        <v>44182</v>
      </c>
      <c r="E128" s="13">
        <f t="shared" si="3"/>
        <v>22</v>
      </c>
      <c r="F128" s="1" t="s">
        <v>335</v>
      </c>
      <c r="G128" s="1" t="s">
        <v>515</v>
      </c>
      <c r="H128" s="1" t="s">
        <v>15</v>
      </c>
      <c r="I128" s="1" t="s">
        <v>15</v>
      </c>
      <c r="J128" s="1" t="s">
        <v>16</v>
      </c>
      <c r="K128" s="1" t="s">
        <v>16</v>
      </c>
      <c r="L128" s="1" t="s">
        <v>10</v>
      </c>
      <c r="M128" s="1" t="s">
        <v>11</v>
      </c>
      <c r="N128" s="1" t="s">
        <v>12</v>
      </c>
      <c r="O128" s="1" t="s">
        <v>19</v>
      </c>
      <c r="P128" s="1" t="s">
        <v>633</v>
      </c>
      <c r="Q128" s="1" t="s">
        <v>347</v>
      </c>
      <c r="R128" s="1" t="s">
        <v>153</v>
      </c>
      <c r="S128" s="1" t="s">
        <v>243</v>
      </c>
      <c r="T128" s="1" t="s">
        <v>635</v>
      </c>
      <c r="U128" s="1" t="s">
        <v>15</v>
      </c>
      <c r="V128" s="19" t="s">
        <v>246</v>
      </c>
      <c r="W128" s="14"/>
      <c r="X128" s="1" t="s">
        <v>357</v>
      </c>
      <c r="Y128" s="1" t="s">
        <v>159</v>
      </c>
      <c r="Z128" s="1">
        <v>2016</v>
      </c>
      <c r="AA128" s="1" t="s">
        <v>159</v>
      </c>
      <c r="AB128" s="1">
        <v>2021</v>
      </c>
      <c r="AC128" s="1" t="s">
        <v>160</v>
      </c>
      <c r="AD128" s="1" t="s">
        <v>161</v>
      </c>
      <c r="AE128" s="1" t="s">
        <v>162</v>
      </c>
      <c r="AF128" s="1" t="s">
        <v>163</v>
      </c>
      <c r="AG128" s="1" t="s">
        <v>165</v>
      </c>
      <c r="AH128" s="1" t="s">
        <v>198</v>
      </c>
      <c r="AI128" s="1" t="s">
        <v>339</v>
      </c>
      <c r="AJ128" s="1" t="s">
        <v>167</v>
      </c>
      <c r="AK128" s="1" t="s">
        <v>168</v>
      </c>
      <c r="AL128" s="1" t="s">
        <v>167</v>
      </c>
      <c r="AM128" s="1" t="s">
        <v>200</v>
      </c>
      <c r="AN128" s="1" t="s">
        <v>169</v>
      </c>
      <c r="AO128" s="1" t="s">
        <v>270</v>
      </c>
      <c r="AP128" s="1" t="s">
        <v>171</v>
      </c>
      <c r="AQ128" s="1" t="s">
        <v>167</v>
      </c>
      <c r="AR128" s="1" t="s">
        <v>172</v>
      </c>
      <c r="AS128" s="1" t="s">
        <v>172</v>
      </c>
      <c r="AT128" s="1" t="s">
        <v>172</v>
      </c>
      <c r="AU128" s="1" t="s">
        <v>465</v>
      </c>
      <c r="AV128" s="1" t="s">
        <v>342</v>
      </c>
      <c r="AW128" s="1" t="s">
        <v>348</v>
      </c>
      <c r="AX128" s="1" t="s">
        <v>254</v>
      </c>
      <c r="AY128" s="1" t="s">
        <v>205</v>
      </c>
      <c r="AZ128" s="1" t="s">
        <v>482</v>
      </c>
      <c r="BA128" s="1" t="s">
        <v>172</v>
      </c>
      <c r="BB128" s="1" t="s">
        <v>172</v>
      </c>
      <c r="BC128" s="1" t="s">
        <v>172</v>
      </c>
      <c r="BD128" s="1" t="s">
        <v>172</v>
      </c>
      <c r="BE128" s="1" t="s">
        <v>172</v>
      </c>
      <c r="BF128" s="1" t="s">
        <v>172</v>
      </c>
      <c r="BG128" s="1" t="s">
        <v>172</v>
      </c>
      <c r="BH128" s="1" t="s">
        <v>172</v>
      </c>
      <c r="BI128" s="1" t="s">
        <v>172</v>
      </c>
      <c r="BJ128" s="1" t="s">
        <v>411</v>
      </c>
      <c r="BK128" s="1" t="s">
        <v>181</v>
      </c>
      <c r="BL128" s="1" t="s">
        <v>548</v>
      </c>
      <c r="BM128" s="1" t="s">
        <v>318</v>
      </c>
      <c r="BN128" s="1" t="s">
        <v>172</v>
      </c>
      <c r="BO128" s="1" t="s">
        <v>172</v>
      </c>
      <c r="BP128" s="1" t="s">
        <v>172</v>
      </c>
      <c r="BQ128" s="1" t="s">
        <v>903</v>
      </c>
      <c r="BR128" s="1" t="s">
        <v>904</v>
      </c>
      <c r="BS128" s="1" t="s">
        <v>905</v>
      </c>
      <c r="BT128" s="14"/>
    </row>
    <row r="129" spans="1:72" x14ac:dyDescent="0.2">
      <c r="A129" s="29">
        <v>44172.767099016201</v>
      </c>
      <c r="B129" s="1" t="s">
        <v>148</v>
      </c>
      <c r="C129" s="15">
        <v>34525</v>
      </c>
      <c r="D129" s="12">
        <v>44182</v>
      </c>
      <c r="E129" s="13">
        <f t="shared" si="3"/>
        <v>26</v>
      </c>
      <c r="F129" s="1" t="s">
        <v>335</v>
      </c>
      <c r="G129" s="1" t="s">
        <v>676</v>
      </c>
      <c r="H129" s="1" t="s">
        <v>15</v>
      </c>
      <c r="I129" s="1" t="s">
        <v>15</v>
      </c>
      <c r="J129" s="1" t="s">
        <v>16</v>
      </c>
      <c r="K129" s="1" t="s">
        <v>16</v>
      </c>
      <c r="L129" s="1" t="s">
        <v>10</v>
      </c>
      <c r="M129" s="1" t="s">
        <v>11</v>
      </c>
      <c r="N129" s="1" t="s">
        <v>12</v>
      </c>
      <c r="O129" s="1" t="s">
        <v>19</v>
      </c>
      <c r="P129" s="1" t="s">
        <v>309</v>
      </c>
      <c r="Q129" s="1" t="s">
        <v>347</v>
      </c>
      <c r="R129" s="1" t="s">
        <v>153</v>
      </c>
      <c r="S129" s="1" t="s">
        <v>243</v>
      </c>
      <c r="T129" s="13" t="s">
        <v>635</v>
      </c>
      <c r="U129" s="1" t="s">
        <v>15</v>
      </c>
      <c r="V129" s="19" t="s">
        <v>246</v>
      </c>
      <c r="W129" s="1" t="s">
        <v>357</v>
      </c>
      <c r="X129" s="1" t="s">
        <v>357</v>
      </c>
      <c r="Y129" s="1" t="s">
        <v>159</v>
      </c>
      <c r="Z129" s="1">
        <v>2016</v>
      </c>
      <c r="AA129" s="1" t="s">
        <v>159</v>
      </c>
      <c r="AB129" s="1">
        <v>2021</v>
      </c>
      <c r="AC129" s="1" t="s">
        <v>160</v>
      </c>
      <c r="AD129" s="1" t="s">
        <v>161</v>
      </c>
      <c r="AE129" s="1" t="s">
        <v>162</v>
      </c>
      <c r="AF129" s="1" t="s">
        <v>163</v>
      </c>
      <c r="AG129" s="1" t="s">
        <v>165</v>
      </c>
      <c r="AH129" s="1" t="s">
        <v>165</v>
      </c>
      <c r="AI129" s="1" t="s">
        <v>301</v>
      </c>
      <c r="AJ129" s="1" t="s">
        <v>167</v>
      </c>
      <c r="AK129" s="1" t="s">
        <v>168</v>
      </c>
      <c r="AL129" s="1" t="s">
        <v>167</v>
      </c>
      <c r="AM129" s="1" t="s">
        <v>200</v>
      </c>
      <c r="AN129" s="1" t="s">
        <v>169</v>
      </c>
      <c r="AO129" s="1" t="s">
        <v>201</v>
      </c>
      <c r="AP129" s="1" t="s">
        <v>165</v>
      </c>
      <c r="AQ129" s="1" t="s">
        <v>172</v>
      </c>
      <c r="AR129" s="1" t="s">
        <v>172</v>
      </c>
      <c r="AS129" s="1" t="s">
        <v>172</v>
      </c>
      <c r="AT129" s="1" t="s">
        <v>172</v>
      </c>
      <c r="AU129" s="1" t="s">
        <v>369</v>
      </c>
      <c r="AV129" s="1" t="s">
        <v>252</v>
      </c>
      <c r="AW129" s="1" t="s">
        <v>906</v>
      </c>
      <c r="AX129" s="1" t="s">
        <v>204</v>
      </c>
      <c r="AY129" s="1" t="s">
        <v>907</v>
      </c>
      <c r="AZ129" s="1" t="s">
        <v>343</v>
      </c>
      <c r="BA129" s="1" t="s">
        <v>172</v>
      </c>
      <c r="BB129" s="1" t="s">
        <v>172</v>
      </c>
      <c r="BC129" s="1" t="s">
        <v>179</v>
      </c>
      <c r="BD129" s="1" t="s">
        <v>172</v>
      </c>
      <c r="BE129" s="1" t="s">
        <v>179</v>
      </c>
      <c r="BF129" s="1" t="s">
        <v>179</v>
      </c>
      <c r="BG129" s="1" t="s">
        <v>179</v>
      </c>
      <c r="BH129" s="1" t="s">
        <v>179</v>
      </c>
      <c r="BI129" s="1" t="s">
        <v>172</v>
      </c>
      <c r="BJ129" s="1" t="s">
        <v>220</v>
      </c>
      <c r="BK129" s="1" t="s">
        <v>235</v>
      </c>
      <c r="BL129" s="1" t="s">
        <v>729</v>
      </c>
      <c r="BM129" s="1" t="s">
        <v>351</v>
      </c>
      <c r="BN129" s="1" t="s">
        <v>172</v>
      </c>
      <c r="BO129" s="1" t="s">
        <v>172</v>
      </c>
      <c r="BP129" s="1" t="s">
        <v>172</v>
      </c>
      <c r="BQ129" s="1" t="s">
        <v>908</v>
      </c>
      <c r="BR129" s="1" t="s">
        <v>909</v>
      </c>
      <c r="BS129" s="14"/>
      <c r="BT129" s="14"/>
    </row>
    <row r="130" spans="1:72" x14ac:dyDescent="0.2">
      <c r="A130" s="29">
        <v>44172.772817743054</v>
      </c>
      <c r="B130" s="1" t="s">
        <v>148</v>
      </c>
      <c r="C130" s="12">
        <v>36867</v>
      </c>
      <c r="D130" s="12">
        <v>44182</v>
      </c>
      <c r="E130" s="13">
        <f t="shared" si="3"/>
        <v>20</v>
      </c>
      <c r="F130" s="1" t="s">
        <v>335</v>
      </c>
      <c r="G130" s="1" t="s">
        <v>472</v>
      </c>
      <c r="H130" s="1" t="s">
        <v>15</v>
      </c>
      <c r="I130" s="1" t="s">
        <v>15</v>
      </c>
      <c r="J130" s="1" t="s">
        <v>16</v>
      </c>
      <c r="K130" s="1" t="s">
        <v>16</v>
      </c>
      <c r="L130" s="1" t="s">
        <v>10</v>
      </c>
      <c r="M130" s="1" t="s">
        <v>11</v>
      </c>
      <c r="N130" s="1" t="s">
        <v>18</v>
      </c>
      <c r="O130" s="1" t="s">
        <v>19</v>
      </c>
      <c r="P130" s="1" t="s">
        <v>633</v>
      </c>
      <c r="Q130" s="1" t="s">
        <v>347</v>
      </c>
      <c r="R130" s="1" t="s">
        <v>153</v>
      </c>
      <c r="S130" s="1" t="s">
        <v>243</v>
      </c>
      <c r="T130" s="1" t="s">
        <v>635</v>
      </c>
      <c r="U130" s="1" t="s">
        <v>15</v>
      </c>
      <c r="V130" s="19" t="s">
        <v>246</v>
      </c>
      <c r="W130" s="1" t="s">
        <v>312</v>
      </c>
      <c r="X130" s="1" t="s">
        <v>357</v>
      </c>
      <c r="Y130" s="1" t="s">
        <v>197</v>
      </c>
      <c r="Z130" s="1">
        <v>2017</v>
      </c>
      <c r="AA130" s="1" t="s">
        <v>197</v>
      </c>
      <c r="AB130" s="1">
        <v>2021</v>
      </c>
      <c r="AC130" s="1" t="s">
        <v>160</v>
      </c>
      <c r="AD130" s="1" t="s">
        <v>161</v>
      </c>
      <c r="AE130" s="1" t="s">
        <v>162</v>
      </c>
      <c r="AF130" s="1" t="s">
        <v>163</v>
      </c>
      <c r="AG130" s="1" t="s">
        <v>165</v>
      </c>
      <c r="AH130" s="1" t="s">
        <v>198</v>
      </c>
      <c r="AI130" s="1" t="s">
        <v>198</v>
      </c>
      <c r="AJ130" s="1" t="s">
        <v>167</v>
      </c>
      <c r="AK130" s="1" t="s">
        <v>168</v>
      </c>
      <c r="AL130" s="1" t="s">
        <v>167</v>
      </c>
      <c r="AM130" s="1" t="s">
        <v>200</v>
      </c>
      <c r="AN130" s="1" t="s">
        <v>169</v>
      </c>
      <c r="AO130" s="1" t="s">
        <v>201</v>
      </c>
      <c r="AP130" s="1" t="s">
        <v>171</v>
      </c>
      <c r="AQ130" s="1" t="s">
        <v>172</v>
      </c>
      <c r="AR130" s="1" t="s">
        <v>172</v>
      </c>
      <c r="AS130" s="1" t="s">
        <v>172</v>
      </c>
      <c r="AT130" s="1" t="s">
        <v>167</v>
      </c>
      <c r="AU130" s="1" t="s">
        <v>369</v>
      </c>
      <c r="AV130" s="1" t="s">
        <v>910</v>
      </c>
      <c r="AW130" s="1" t="s">
        <v>348</v>
      </c>
      <c r="AX130" s="1" t="s">
        <v>218</v>
      </c>
      <c r="AY130" s="1" t="s">
        <v>177</v>
      </c>
      <c r="AZ130" s="1" t="s">
        <v>410</v>
      </c>
      <c r="BA130" s="1" t="s">
        <v>172</v>
      </c>
      <c r="BB130" s="1" t="s">
        <v>172</v>
      </c>
      <c r="BC130" s="1" t="s">
        <v>172</v>
      </c>
      <c r="BD130" s="1" t="s">
        <v>172</v>
      </c>
      <c r="BE130" s="1" t="s">
        <v>179</v>
      </c>
      <c r="BF130" s="1" t="s">
        <v>179</v>
      </c>
      <c r="BG130" s="1" t="s">
        <v>179</v>
      </c>
      <c r="BH130" s="1" t="s">
        <v>172</v>
      </c>
      <c r="BI130" s="1" t="s">
        <v>179</v>
      </c>
      <c r="BJ130" s="1" t="s">
        <v>389</v>
      </c>
      <c r="BK130" s="1" t="s">
        <v>317</v>
      </c>
      <c r="BL130" s="1" t="s">
        <v>182</v>
      </c>
      <c r="BM130" s="1" t="s">
        <v>282</v>
      </c>
      <c r="BN130" s="1" t="s">
        <v>172</v>
      </c>
      <c r="BO130" s="1" t="s">
        <v>172</v>
      </c>
      <c r="BP130" s="1" t="s">
        <v>172</v>
      </c>
      <c r="BQ130" s="1" t="s">
        <v>911</v>
      </c>
      <c r="BR130" s="1" t="s">
        <v>912</v>
      </c>
      <c r="BS130" s="1" t="s">
        <v>913</v>
      </c>
      <c r="BT130" s="14"/>
    </row>
    <row r="131" spans="1:72" x14ac:dyDescent="0.2">
      <c r="A131" s="29">
        <v>44172.802347442128</v>
      </c>
      <c r="B131" s="1" t="s">
        <v>148</v>
      </c>
      <c r="C131" s="15">
        <v>28422</v>
      </c>
      <c r="D131" s="12">
        <v>44182</v>
      </c>
      <c r="E131" s="13">
        <f t="shared" si="3"/>
        <v>43</v>
      </c>
      <c r="F131" s="1" t="s">
        <v>497</v>
      </c>
      <c r="G131" s="1" t="s">
        <v>391</v>
      </c>
      <c r="H131" s="1" t="s">
        <v>15</v>
      </c>
      <c r="I131" s="1" t="s">
        <v>57</v>
      </c>
      <c r="J131" s="1" t="s">
        <v>34</v>
      </c>
      <c r="K131" s="1" t="s">
        <v>23</v>
      </c>
      <c r="L131" s="1" t="s">
        <v>48</v>
      </c>
      <c r="M131" s="1" t="s">
        <v>11</v>
      </c>
      <c r="N131" s="1" t="s">
        <v>12</v>
      </c>
      <c r="O131" s="1" t="s">
        <v>13</v>
      </c>
      <c r="P131" s="1" t="s">
        <v>633</v>
      </c>
      <c r="Q131" s="1" t="s">
        <v>416</v>
      </c>
      <c r="R131" s="1" t="s">
        <v>153</v>
      </c>
      <c r="S131" s="1" t="s">
        <v>243</v>
      </c>
      <c r="T131" s="1" t="s">
        <v>635</v>
      </c>
      <c r="U131" s="1" t="s">
        <v>15</v>
      </c>
      <c r="V131" s="19" t="s">
        <v>246</v>
      </c>
      <c r="W131" s="1" t="s">
        <v>312</v>
      </c>
      <c r="X131" s="1" t="s">
        <v>357</v>
      </c>
      <c r="Y131" s="1" t="s">
        <v>159</v>
      </c>
      <c r="Z131" s="1">
        <v>2018</v>
      </c>
      <c r="AA131" s="1" t="s">
        <v>159</v>
      </c>
      <c r="AB131" s="1">
        <v>2021</v>
      </c>
      <c r="AC131" s="1" t="s">
        <v>160</v>
      </c>
      <c r="AD131" s="1" t="s">
        <v>161</v>
      </c>
      <c r="AE131" s="1" t="s">
        <v>162</v>
      </c>
      <c r="AF131" s="1" t="s">
        <v>163</v>
      </c>
      <c r="AG131" s="1" t="s">
        <v>165</v>
      </c>
      <c r="AH131" s="1" t="s">
        <v>165</v>
      </c>
      <c r="AI131" s="1" t="s">
        <v>268</v>
      </c>
      <c r="AJ131" s="1" t="s">
        <v>167</v>
      </c>
      <c r="AK131" s="1" t="s">
        <v>168</v>
      </c>
      <c r="AL131" s="1" t="s">
        <v>172</v>
      </c>
      <c r="AM131" s="1" t="s">
        <v>269</v>
      </c>
      <c r="AN131" s="1" t="s">
        <v>229</v>
      </c>
      <c r="AO131" s="1" t="s">
        <v>378</v>
      </c>
      <c r="AP131" s="1" t="s">
        <v>165</v>
      </c>
      <c r="AQ131" s="1" t="s">
        <v>172</v>
      </c>
      <c r="AR131" s="1" t="s">
        <v>172</v>
      </c>
      <c r="AS131" s="1" t="s">
        <v>172</v>
      </c>
      <c r="AT131" s="1" t="s">
        <v>172</v>
      </c>
      <c r="AU131" s="1" t="s">
        <v>465</v>
      </c>
      <c r="AV131" s="1" t="s">
        <v>342</v>
      </c>
      <c r="AW131" s="1" t="s">
        <v>440</v>
      </c>
      <c r="AX131" s="1" t="s">
        <v>441</v>
      </c>
      <c r="AY131" s="1" t="s">
        <v>205</v>
      </c>
      <c r="AZ131" s="1" t="s">
        <v>256</v>
      </c>
      <c r="BA131" s="1" t="s">
        <v>172</v>
      </c>
      <c r="BB131" s="1" t="s">
        <v>172</v>
      </c>
      <c r="BC131" s="1" t="s">
        <v>172</v>
      </c>
      <c r="BD131" s="1" t="s">
        <v>172</v>
      </c>
      <c r="BE131" s="1" t="s">
        <v>172</v>
      </c>
      <c r="BF131" s="1" t="s">
        <v>172</v>
      </c>
      <c r="BG131" s="1" t="s">
        <v>172</v>
      </c>
      <c r="BH131" s="1" t="s">
        <v>172</v>
      </c>
      <c r="BI131" s="1" t="s">
        <v>172</v>
      </c>
      <c r="BJ131" s="1" t="s">
        <v>411</v>
      </c>
      <c r="BK131" s="1" t="s">
        <v>181</v>
      </c>
      <c r="BL131" s="1" t="s">
        <v>330</v>
      </c>
      <c r="BM131" s="1" t="s">
        <v>914</v>
      </c>
      <c r="BN131" s="1" t="s">
        <v>172</v>
      </c>
      <c r="BO131" s="1" t="s">
        <v>167</v>
      </c>
      <c r="BP131" s="1" t="s">
        <v>172</v>
      </c>
      <c r="BQ131" s="1" t="s">
        <v>915</v>
      </c>
      <c r="BR131" s="1" t="s">
        <v>916</v>
      </c>
      <c r="BS131" s="1" t="s">
        <v>917</v>
      </c>
      <c r="BT131" s="14"/>
    </row>
    <row r="132" spans="1:72" x14ac:dyDescent="0.2">
      <c r="A132" s="29">
        <v>44172.851774363429</v>
      </c>
      <c r="B132" s="1" t="s">
        <v>148</v>
      </c>
      <c r="C132" s="15">
        <v>27833</v>
      </c>
      <c r="D132" s="12">
        <v>44182</v>
      </c>
      <c r="E132" s="13">
        <f t="shared" si="3"/>
        <v>44</v>
      </c>
      <c r="F132" s="1" t="s">
        <v>335</v>
      </c>
      <c r="G132" s="1" t="s">
        <v>918</v>
      </c>
      <c r="H132" s="1" t="s">
        <v>15</v>
      </c>
      <c r="I132" s="1" t="s">
        <v>15</v>
      </c>
      <c r="J132" s="1" t="s">
        <v>34</v>
      </c>
      <c r="K132" s="1" t="s">
        <v>16</v>
      </c>
      <c r="L132" s="1" t="s">
        <v>10</v>
      </c>
      <c r="M132" s="1" t="s">
        <v>11</v>
      </c>
      <c r="N132" s="1" t="s">
        <v>12</v>
      </c>
      <c r="O132" s="1" t="s">
        <v>13</v>
      </c>
      <c r="P132" s="1" t="s">
        <v>309</v>
      </c>
      <c r="Q132" s="1" t="s">
        <v>507</v>
      </c>
      <c r="R132" s="1" t="s">
        <v>153</v>
      </c>
      <c r="S132" s="1" t="s">
        <v>243</v>
      </c>
      <c r="T132" s="1" t="s">
        <v>635</v>
      </c>
      <c r="U132" s="1" t="s">
        <v>15</v>
      </c>
      <c r="V132" s="19" t="s">
        <v>246</v>
      </c>
      <c r="W132" s="1" t="s">
        <v>312</v>
      </c>
      <c r="X132" s="1" t="s">
        <v>357</v>
      </c>
      <c r="Y132" s="1" t="s">
        <v>159</v>
      </c>
      <c r="Z132" s="1">
        <v>2016</v>
      </c>
      <c r="AA132" s="1" t="s">
        <v>159</v>
      </c>
      <c r="AB132" s="1">
        <v>2021</v>
      </c>
      <c r="AC132" s="1" t="s">
        <v>596</v>
      </c>
      <c r="AD132" s="1" t="s">
        <v>161</v>
      </c>
      <c r="AE132" s="1" t="s">
        <v>215</v>
      </c>
      <c r="AF132" s="1" t="s">
        <v>163</v>
      </c>
      <c r="AG132" s="1" t="s">
        <v>165</v>
      </c>
      <c r="AH132" s="1" t="s">
        <v>198</v>
      </c>
      <c r="AI132" s="1" t="s">
        <v>339</v>
      </c>
      <c r="AJ132" s="1" t="s">
        <v>167</v>
      </c>
      <c r="AK132" s="14"/>
      <c r="AL132" s="1" t="s">
        <v>167</v>
      </c>
      <c r="AM132" s="14"/>
      <c r="AN132" s="1" t="s">
        <v>169</v>
      </c>
      <c r="AO132" s="1" t="s">
        <v>201</v>
      </c>
      <c r="AP132" s="1" t="s">
        <v>171</v>
      </c>
      <c r="AQ132" s="1" t="s">
        <v>172</v>
      </c>
      <c r="AR132" s="1" t="s">
        <v>172</v>
      </c>
      <c r="AS132" s="1" t="s">
        <v>172</v>
      </c>
      <c r="AT132" s="1" t="s">
        <v>172</v>
      </c>
      <c r="AU132" s="1" t="s">
        <v>465</v>
      </c>
      <c r="AV132" s="1" t="s">
        <v>342</v>
      </c>
      <c r="AW132" s="1" t="s">
        <v>203</v>
      </c>
      <c r="AX132" s="1" t="s">
        <v>254</v>
      </c>
      <c r="AY132" s="1" t="s">
        <v>205</v>
      </c>
      <c r="AZ132" s="1" t="s">
        <v>234</v>
      </c>
      <c r="BA132" s="1" t="s">
        <v>172</v>
      </c>
      <c r="BB132" s="1" t="s">
        <v>167</v>
      </c>
      <c r="BC132" s="1" t="s">
        <v>172</v>
      </c>
      <c r="BD132" s="1" t="s">
        <v>172</v>
      </c>
      <c r="BE132" s="1" t="s">
        <v>172</v>
      </c>
      <c r="BF132" s="1" t="s">
        <v>172</v>
      </c>
      <c r="BG132" s="1" t="s">
        <v>172</v>
      </c>
      <c r="BH132" s="1" t="s">
        <v>167</v>
      </c>
      <c r="BI132" s="1" t="s">
        <v>167</v>
      </c>
      <c r="BJ132" s="1" t="s">
        <v>624</v>
      </c>
      <c r="BK132" s="1" t="s">
        <v>181</v>
      </c>
      <c r="BL132" s="1" t="s">
        <v>330</v>
      </c>
      <c r="BM132" s="1" t="s">
        <v>318</v>
      </c>
      <c r="BN132" s="1" t="s">
        <v>172</v>
      </c>
      <c r="BO132" s="1" t="s">
        <v>172</v>
      </c>
      <c r="BP132" s="1" t="s">
        <v>172</v>
      </c>
      <c r="BQ132" s="1" t="s">
        <v>919</v>
      </c>
      <c r="BR132" s="1" t="s">
        <v>920</v>
      </c>
      <c r="BS132" s="1" t="s">
        <v>921</v>
      </c>
      <c r="BT132" s="14"/>
    </row>
    <row r="133" spans="1:72" x14ac:dyDescent="0.2">
      <c r="A133" s="29">
        <v>44172.873378564815</v>
      </c>
      <c r="B133" s="1" t="s">
        <v>148</v>
      </c>
      <c r="C133" s="15">
        <v>29824</v>
      </c>
      <c r="D133" s="12">
        <v>44182</v>
      </c>
      <c r="E133" s="13">
        <f t="shared" si="3"/>
        <v>39</v>
      </c>
      <c r="F133" s="1" t="s">
        <v>335</v>
      </c>
      <c r="G133" s="1" t="s">
        <v>472</v>
      </c>
      <c r="H133" s="1" t="s">
        <v>15</v>
      </c>
      <c r="I133" s="1" t="s">
        <v>41</v>
      </c>
      <c r="J133" s="1" t="s">
        <v>23</v>
      </c>
      <c r="K133" s="1" t="s">
        <v>16</v>
      </c>
      <c r="L133" s="1" t="s">
        <v>10</v>
      </c>
      <c r="M133" s="1" t="s">
        <v>11</v>
      </c>
      <c r="N133" s="1" t="s">
        <v>18</v>
      </c>
      <c r="O133" s="1" t="s">
        <v>19</v>
      </c>
      <c r="P133" s="1" t="s">
        <v>633</v>
      </c>
      <c r="Q133" s="1" t="s">
        <v>347</v>
      </c>
      <c r="R133" s="1" t="s">
        <v>323</v>
      </c>
      <c r="S133" s="1" t="s">
        <v>243</v>
      </c>
      <c r="T133" s="1" t="s">
        <v>635</v>
      </c>
      <c r="U133" s="1" t="s">
        <v>15</v>
      </c>
      <c r="V133" s="19" t="s">
        <v>246</v>
      </c>
      <c r="W133" s="14"/>
      <c r="X133" s="1" t="s">
        <v>179</v>
      </c>
      <c r="Y133" s="1" t="s">
        <v>197</v>
      </c>
      <c r="Z133" s="1">
        <v>2017</v>
      </c>
      <c r="AA133" s="1" t="s">
        <v>158</v>
      </c>
      <c r="AB133" s="1">
        <v>2022</v>
      </c>
      <c r="AC133" s="1" t="s">
        <v>596</v>
      </c>
      <c r="AD133" s="1" t="s">
        <v>161</v>
      </c>
      <c r="AE133" s="1" t="s">
        <v>162</v>
      </c>
      <c r="AF133" s="1" t="s">
        <v>163</v>
      </c>
      <c r="AG133" s="1" t="s">
        <v>165</v>
      </c>
      <c r="AH133" s="1" t="s">
        <v>198</v>
      </c>
      <c r="AI133" s="1" t="s">
        <v>301</v>
      </c>
      <c r="AJ133" s="1" t="s">
        <v>167</v>
      </c>
      <c r="AK133" s="1" t="s">
        <v>168</v>
      </c>
      <c r="AL133" s="1" t="s">
        <v>167</v>
      </c>
      <c r="AM133" s="14"/>
      <c r="AN133" s="1" t="s">
        <v>229</v>
      </c>
      <c r="AO133" s="1" t="s">
        <v>201</v>
      </c>
      <c r="AP133" s="1" t="s">
        <v>171</v>
      </c>
      <c r="AQ133" s="1" t="s">
        <v>172</v>
      </c>
      <c r="AR133" s="1" t="s">
        <v>172</v>
      </c>
      <c r="AS133" s="1" t="s">
        <v>172</v>
      </c>
      <c r="AT133" s="1" t="s">
        <v>172</v>
      </c>
      <c r="AU133" s="1" t="s">
        <v>465</v>
      </c>
      <c r="AV133" s="1" t="s">
        <v>342</v>
      </c>
      <c r="AW133" s="1" t="s">
        <v>348</v>
      </c>
      <c r="AX133" s="1" t="s">
        <v>176</v>
      </c>
      <c r="AY133" s="1" t="s">
        <v>205</v>
      </c>
      <c r="AZ133" s="1" t="s">
        <v>256</v>
      </c>
      <c r="BA133" s="1" t="s">
        <v>172</v>
      </c>
      <c r="BB133" s="1" t="s">
        <v>172</v>
      </c>
      <c r="BC133" s="1" t="s">
        <v>172</v>
      </c>
      <c r="BD133" s="1" t="s">
        <v>172</v>
      </c>
      <c r="BE133" s="1" t="s">
        <v>172</v>
      </c>
      <c r="BF133" s="1" t="s">
        <v>172</v>
      </c>
      <c r="BG133" s="1" t="s">
        <v>172</v>
      </c>
      <c r="BH133" s="1" t="s">
        <v>172</v>
      </c>
      <c r="BI133" s="1" t="s">
        <v>167</v>
      </c>
      <c r="BJ133" s="1" t="s">
        <v>389</v>
      </c>
      <c r="BK133" s="1" t="s">
        <v>181</v>
      </c>
      <c r="BL133" s="1" t="s">
        <v>350</v>
      </c>
      <c r="BM133" s="1" t="s">
        <v>260</v>
      </c>
      <c r="BN133" s="1" t="s">
        <v>172</v>
      </c>
      <c r="BO133" s="1" t="s">
        <v>167</v>
      </c>
      <c r="BP133" s="1" t="s">
        <v>167</v>
      </c>
      <c r="BQ133" s="1" t="s">
        <v>922</v>
      </c>
      <c r="BR133" s="1" t="s">
        <v>923</v>
      </c>
      <c r="BS133" s="1" t="s">
        <v>924</v>
      </c>
      <c r="BT133" s="14"/>
    </row>
    <row r="134" spans="1:72" x14ac:dyDescent="0.2">
      <c r="A134" s="29">
        <v>44172.890375636576</v>
      </c>
      <c r="B134" s="1" t="s">
        <v>148</v>
      </c>
      <c r="C134" s="15">
        <v>33246</v>
      </c>
      <c r="D134" s="12">
        <v>44182</v>
      </c>
      <c r="E134" s="13">
        <f t="shared" ref="E134:E197" si="4">ROUNDDOWN(((D134-C134)/365),0)</f>
        <v>29</v>
      </c>
      <c r="F134" s="1" t="s">
        <v>497</v>
      </c>
      <c r="G134" s="1" t="s">
        <v>755</v>
      </c>
      <c r="H134" s="1" t="s">
        <v>15</v>
      </c>
      <c r="I134" s="1" t="s">
        <v>15</v>
      </c>
      <c r="J134" s="1" t="s">
        <v>9</v>
      </c>
      <c r="K134" s="1" t="s">
        <v>16</v>
      </c>
      <c r="L134" s="1" t="s">
        <v>10</v>
      </c>
      <c r="M134" s="1" t="s">
        <v>11</v>
      </c>
      <c r="N134" s="1" t="s">
        <v>18</v>
      </c>
      <c r="O134" s="1" t="s">
        <v>19</v>
      </c>
      <c r="P134" s="1" t="s">
        <v>633</v>
      </c>
      <c r="Q134" s="1" t="s">
        <v>347</v>
      </c>
      <c r="R134" s="1" t="s">
        <v>192</v>
      </c>
      <c r="S134" s="1" t="s">
        <v>243</v>
      </c>
      <c r="T134" s="1" t="s">
        <v>635</v>
      </c>
      <c r="U134" s="1" t="s">
        <v>15</v>
      </c>
      <c r="V134" s="19" t="s">
        <v>246</v>
      </c>
      <c r="W134" s="1" t="s">
        <v>179</v>
      </c>
      <c r="X134" s="1" t="s">
        <v>179</v>
      </c>
      <c r="Y134" s="1" t="s">
        <v>313</v>
      </c>
      <c r="Z134" s="1">
        <v>2016</v>
      </c>
      <c r="AA134" s="1" t="s">
        <v>313</v>
      </c>
      <c r="AB134" s="1">
        <v>2022</v>
      </c>
      <c r="AC134" s="1" t="s">
        <v>160</v>
      </c>
      <c r="AD134" s="1" t="s">
        <v>161</v>
      </c>
      <c r="AE134" s="1" t="s">
        <v>215</v>
      </c>
      <c r="AF134" s="1" t="s">
        <v>163</v>
      </c>
      <c r="AG134" s="1" t="s">
        <v>165</v>
      </c>
      <c r="AH134" s="1" t="s">
        <v>198</v>
      </c>
      <c r="AI134" s="1" t="s">
        <v>473</v>
      </c>
      <c r="AJ134" s="1" t="s">
        <v>167</v>
      </c>
      <c r="AK134" s="1" t="s">
        <v>168</v>
      </c>
      <c r="AL134" s="1" t="s">
        <v>172</v>
      </c>
      <c r="AM134" s="1" t="s">
        <v>326</v>
      </c>
      <c r="AN134" s="1" t="s">
        <v>229</v>
      </c>
      <c r="AO134" s="1" t="s">
        <v>201</v>
      </c>
      <c r="AP134" s="1" t="s">
        <v>171</v>
      </c>
      <c r="AQ134" s="1" t="s">
        <v>172</v>
      </c>
      <c r="AR134" s="1" t="s">
        <v>172</v>
      </c>
      <c r="AS134" s="1" t="s">
        <v>172</v>
      </c>
      <c r="AT134" s="1" t="s">
        <v>172</v>
      </c>
      <c r="AU134" s="1" t="s">
        <v>202</v>
      </c>
      <c r="AV134" s="1" t="s">
        <v>342</v>
      </c>
      <c r="AW134" s="1" t="s">
        <v>906</v>
      </c>
      <c r="AX134" s="1" t="s">
        <v>218</v>
      </c>
      <c r="AY134" s="1" t="s">
        <v>205</v>
      </c>
      <c r="AZ134" s="1" t="s">
        <v>410</v>
      </c>
      <c r="BA134" s="1" t="s">
        <v>179</v>
      </c>
      <c r="BB134" s="1" t="s">
        <v>167</v>
      </c>
      <c r="BC134" s="1" t="s">
        <v>179</v>
      </c>
      <c r="BD134" s="1" t="s">
        <v>172</v>
      </c>
      <c r="BE134" s="1" t="s">
        <v>179</v>
      </c>
      <c r="BF134" s="1" t="s">
        <v>179</v>
      </c>
      <c r="BG134" s="1" t="s">
        <v>179</v>
      </c>
      <c r="BH134" s="1" t="s">
        <v>179</v>
      </c>
      <c r="BI134" s="1" t="s">
        <v>179</v>
      </c>
      <c r="BJ134" s="1" t="s">
        <v>389</v>
      </c>
      <c r="BK134" s="1" t="s">
        <v>274</v>
      </c>
      <c r="BL134" s="1" t="s">
        <v>236</v>
      </c>
      <c r="BM134" s="1" t="s">
        <v>183</v>
      </c>
      <c r="BN134" s="1" t="s">
        <v>172</v>
      </c>
      <c r="BO134" s="1" t="s">
        <v>167</v>
      </c>
      <c r="BP134" s="1" t="s">
        <v>172</v>
      </c>
      <c r="BQ134" s="1" t="s">
        <v>925</v>
      </c>
      <c r="BR134" s="1" t="s">
        <v>926</v>
      </c>
      <c r="BS134" s="1" t="s">
        <v>506</v>
      </c>
      <c r="BT134" s="14"/>
    </row>
    <row r="135" spans="1:72" x14ac:dyDescent="0.2">
      <c r="A135" s="29">
        <v>44173.353059722227</v>
      </c>
      <c r="B135" s="1" t="s">
        <v>187</v>
      </c>
      <c r="C135" s="15">
        <v>35387</v>
      </c>
      <c r="D135" s="12">
        <v>44182</v>
      </c>
      <c r="E135" s="13">
        <f t="shared" si="4"/>
        <v>24</v>
      </c>
      <c r="F135" s="1" t="s">
        <v>149</v>
      </c>
      <c r="G135" s="1" t="s">
        <v>639</v>
      </c>
      <c r="H135" s="1" t="str">
        <f t="shared" ref="H135:H138" si="5">U135</f>
        <v>Bandung Barat</v>
      </c>
      <c r="I135" s="1" t="s">
        <v>38</v>
      </c>
      <c r="J135" s="1" t="s">
        <v>16</v>
      </c>
      <c r="K135" s="1" t="s">
        <v>16</v>
      </c>
      <c r="L135" s="1" t="s">
        <v>10</v>
      </c>
      <c r="M135" s="1" t="s">
        <v>11</v>
      </c>
      <c r="N135" s="1" t="s">
        <v>18</v>
      </c>
      <c r="O135" s="1" t="s">
        <v>19</v>
      </c>
      <c r="P135" s="1" t="s">
        <v>309</v>
      </c>
      <c r="Q135" s="1" t="s">
        <v>191</v>
      </c>
      <c r="R135" s="1" t="s">
        <v>153</v>
      </c>
      <c r="S135" s="1" t="s">
        <v>243</v>
      </c>
      <c r="T135" s="1" t="s">
        <v>310</v>
      </c>
      <c r="U135" s="1" t="s">
        <v>71</v>
      </c>
      <c r="V135" s="1" t="s">
        <v>311</v>
      </c>
      <c r="W135" s="1" t="s">
        <v>312</v>
      </c>
      <c r="X135" s="1" t="s">
        <v>357</v>
      </c>
      <c r="Y135" s="1" t="s">
        <v>197</v>
      </c>
      <c r="Z135" s="1">
        <v>2016</v>
      </c>
      <c r="AA135" s="1" t="s">
        <v>408</v>
      </c>
      <c r="AB135" s="1">
        <v>2021</v>
      </c>
      <c r="AC135" s="1" t="s">
        <v>160</v>
      </c>
      <c r="AD135" s="1" t="s">
        <v>161</v>
      </c>
      <c r="AE135" s="1" t="s">
        <v>162</v>
      </c>
      <c r="AF135" s="1" t="s">
        <v>163</v>
      </c>
      <c r="AG135" s="1" t="s">
        <v>165</v>
      </c>
      <c r="AH135" s="1" t="s">
        <v>165</v>
      </c>
      <c r="AI135" s="1" t="s">
        <v>927</v>
      </c>
      <c r="AJ135" s="1" t="s">
        <v>167</v>
      </c>
      <c r="AK135" s="1" t="s">
        <v>168</v>
      </c>
      <c r="AL135" s="1" t="s">
        <v>167</v>
      </c>
      <c r="AM135" s="1" t="s">
        <v>200</v>
      </c>
      <c r="AN135" s="1" t="s">
        <v>229</v>
      </c>
      <c r="AO135" s="1" t="s">
        <v>270</v>
      </c>
      <c r="AP135" s="1" t="s">
        <v>165</v>
      </c>
      <c r="AQ135" s="1" t="s">
        <v>172</v>
      </c>
      <c r="AR135" s="1" t="s">
        <v>172</v>
      </c>
      <c r="AS135" s="1" t="s">
        <v>172</v>
      </c>
      <c r="AT135" s="1" t="s">
        <v>172</v>
      </c>
      <c r="AU135" s="1" t="s">
        <v>465</v>
      </c>
      <c r="AV135" s="1" t="s">
        <v>342</v>
      </c>
      <c r="AW135" s="1" t="s">
        <v>348</v>
      </c>
      <c r="AX135" s="1" t="s">
        <v>176</v>
      </c>
      <c r="AY135" s="1" t="s">
        <v>205</v>
      </c>
      <c r="AZ135" s="1" t="s">
        <v>234</v>
      </c>
      <c r="BA135" s="1" t="s">
        <v>172</v>
      </c>
      <c r="BB135" s="1" t="s">
        <v>167</v>
      </c>
      <c r="BC135" s="1" t="s">
        <v>172</v>
      </c>
      <c r="BD135" s="1" t="s">
        <v>172</v>
      </c>
      <c r="BE135" s="1" t="s">
        <v>172</v>
      </c>
      <c r="BF135" s="1" t="s">
        <v>172</v>
      </c>
      <c r="BG135" s="1" t="s">
        <v>172</v>
      </c>
      <c r="BH135" s="1" t="s">
        <v>172</v>
      </c>
      <c r="BI135" s="1" t="s">
        <v>172</v>
      </c>
      <c r="BJ135" s="1" t="s">
        <v>455</v>
      </c>
      <c r="BK135" s="1" t="s">
        <v>235</v>
      </c>
      <c r="BL135" s="1" t="s">
        <v>236</v>
      </c>
      <c r="BM135" s="1" t="s">
        <v>260</v>
      </c>
      <c r="BN135" s="1" t="s">
        <v>172</v>
      </c>
      <c r="BO135" s="1" t="s">
        <v>167</v>
      </c>
      <c r="BP135" s="1" t="s">
        <v>172</v>
      </c>
      <c r="BQ135" s="14"/>
      <c r="BR135" s="14"/>
      <c r="BS135" s="14"/>
      <c r="BT135" s="14"/>
    </row>
    <row r="136" spans="1:72" x14ac:dyDescent="0.2">
      <c r="A136" s="29">
        <v>44173.361625844904</v>
      </c>
      <c r="B136" s="1" t="s">
        <v>148</v>
      </c>
      <c r="C136" s="15">
        <v>33795</v>
      </c>
      <c r="D136" s="12">
        <v>44182</v>
      </c>
      <c r="E136" s="13">
        <f t="shared" si="4"/>
        <v>28</v>
      </c>
      <c r="F136" s="1" t="s">
        <v>149</v>
      </c>
      <c r="G136" s="1" t="s">
        <v>188</v>
      </c>
      <c r="H136" s="1" t="s">
        <v>21</v>
      </c>
      <c r="I136" s="1" t="s">
        <v>38</v>
      </c>
      <c r="J136" s="1" t="s">
        <v>23</v>
      </c>
      <c r="K136" s="1" t="s">
        <v>16</v>
      </c>
      <c r="L136" s="1" t="s">
        <v>10</v>
      </c>
      <c r="M136" s="1" t="s">
        <v>11</v>
      </c>
      <c r="N136" s="1" t="s">
        <v>18</v>
      </c>
      <c r="O136" s="1" t="s">
        <v>19</v>
      </c>
      <c r="P136" s="1" t="s">
        <v>309</v>
      </c>
      <c r="Q136" s="1" t="s">
        <v>191</v>
      </c>
      <c r="R136" s="1" t="s">
        <v>153</v>
      </c>
      <c r="S136" s="1" t="s">
        <v>243</v>
      </c>
      <c r="T136" s="1" t="s">
        <v>310</v>
      </c>
      <c r="U136" s="1" t="s">
        <v>21</v>
      </c>
      <c r="V136" s="1" t="s">
        <v>311</v>
      </c>
      <c r="W136" s="1" t="s">
        <v>312</v>
      </c>
      <c r="X136" s="1" t="s">
        <v>196</v>
      </c>
      <c r="Y136" s="1" t="s">
        <v>423</v>
      </c>
      <c r="Z136" s="1">
        <v>2018</v>
      </c>
      <c r="AA136" s="1" t="s">
        <v>159</v>
      </c>
      <c r="AB136" s="1">
        <v>2023</v>
      </c>
      <c r="AC136" s="1" t="s">
        <v>160</v>
      </c>
      <c r="AD136" s="1" t="s">
        <v>161</v>
      </c>
      <c r="AE136" s="1" t="s">
        <v>215</v>
      </c>
      <c r="AF136" s="1" t="s">
        <v>163</v>
      </c>
      <c r="AG136" s="1" t="s">
        <v>165</v>
      </c>
      <c r="AH136" s="1" t="s">
        <v>165</v>
      </c>
      <c r="AI136" s="1" t="s">
        <v>166</v>
      </c>
      <c r="AJ136" s="1" t="s">
        <v>167</v>
      </c>
      <c r="AK136" s="1" t="s">
        <v>168</v>
      </c>
      <c r="AL136" s="1" t="s">
        <v>167</v>
      </c>
      <c r="AM136" s="1" t="s">
        <v>200</v>
      </c>
      <c r="AN136" s="1" t="s">
        <v>169</v>
      </c>
      <c r="AO136" s="1" t="s">
        <v>201</v>
      </c>
      <c r="AP136" s="1" t="s">
        <v>171</v>
      </c>
      <c r="AQ136" s="1" t="s">
        <v>172</v>
      </c>
      <c r="AR136" s="1" t="s">
        <v>172</v>
      </c>
      <c r="AS136" s="1" t="s">
        <v>172</v>
      </c>
      <c r="AT136" s="1" t="s">
        <v>172</v>
      </c>
      <c r="AU136" s="1" t="s">
        <v>202</v>
      </c>
      <c r="AV136" s="1" t="s">
        <v>359</v>
      </c>
      <c r="AW136" s="1" t="s">
        <v>294</v>
      </c>
      <c r="AX136" s="1" t="s">
        <v>218</v>
      </c>
      <c r="AY136" s="1" t="s">
        <v>205</v>
      </c>
      <c r="AZ136" s="1" t="s">
        <v>410</v>
      </c>
      <c r="BA136" s="1" t="s">
        <v>172</v>
      </c>
      <c r="BB136" s="1" t="s">
        <v>172</v>
      </c>
      <c r="BC136" s="1" t="s">
        <v>172</v>
      </c>
      <c r="BD136" s="1" t="s">
        <v>172</v>
      </c>
      <c r="BE136" s="1" t="s">
        <v>172</v>
      </c>
      <c r="BF136" s="1" t="s">
        <v>172</v>
      </c>
      <c r="BG136" s="1" t="s">
        <v>172</v>
      </c>
      <c r="BH136" s="1" t="s">
        <v>172</v>
      </c>
      <c r="BI136" s="1" t="s">
        <v>172</v>
      </c>
      <c r="BJ136" s="1" t="s">
        <v>273</v>
      </c>
      <c r="BK136" s="1" t="s">
        <v>235</v>
      </c>
      <c r="BL136" s="1" t="s">
        <v>467</v>
      </c>
      <c r="BM136" s="1" t="s">
        <v>183</v>
      </c>
      <c r="BN136" s="1" t="s">
        <v>172</v>
      </c>
      <c r="BO136" s="1" t="s">
        <v>172</v>
      </c>
      <c r="BP136" s="1" t="s">
        <v>172</v>
      </c>
      <c r="BQ136" s="1" t="s">
        <v>928</v>
      </c>
      <c r="BR136" s="1" t="s">
        <v>381</v>
      </c>
      <c r="BS136" s="1" t="s">
        <v>929</v>
      </c>
      <c r="BT136" s="14"/>
    </row>
    <row r="137" spans="1:72" x14ac:dyDescent="0.2">
      <c r="A137" s="29">
        <v>44173.362672164352</v>
      </c>
      <c r="B137" s="1" t="s">
        <v>148</v>
      </c>
      <c r="C137" s="15">
        <v>35863</v>
      </c>
      <c r="D137" s="12">
        <v>44182</v>
      </c>
      <c r="E137" s="13">
        <f t="shared" si="4"/>
        <v>22</v>
      </c>
      <c r="F137" s="1" t="s">
        <v>149</v>
      </c>
      <c r="G137" s="1" t="s">
        <v>188</v>
      </c>
      <c r="H137" s="1" t="str">
        <f t="shared" si="5"/>
        <v>Bandung Barat</v>
      </c>
      <c r="I137" s="1" t="s">
        <v>38</v>
      </c>
      <c r="J137" s="1" t="s">
        <v>16</v>
      </c>
      <c r="K137" s="1" t="s">
        <v>16</v>
      </c>
      <c r="L137" s="1" t="s">
        <v>10</v>
      </c>
      <c r="M137" s="1" t="s">
        <v>11</v>
      </c>
      <c r="N137" s="1" t="s">
        <v>18</v>
      </c>
      <c r="O137" s="1" t="s">
        <v>19</v>
      </c>
      <c r="P137" s="13" t="s">
        <v>309</v>
      </c>
      <c r="Q137" s="1" t="s">
        <v>191</v>
      </c>
      <c r="R137" s="1" t="s">
        <v>153</v>
      </c>
      <c r="S137" s="1" t="s">
        <v>243</v>
      </c>
      <c r="T137" s="1" t="s">
        <v>310</v>
      </c>
      <c r="U137" s="1" t="s">
        <v>71</v>
      </c>
      <c r="V137" s="1" t="s">
        <v>311</v>
      </c>
      <c r="W137" s="1" t="s">
        <v>312</v>
      </c>
      <c r="X137" s="1" t="s">
        <v>312</v>
      </c>
      <c r="Y137" s="1" t="s">
        <v>423</v>
      </c>
      <c r="Z137" s="1">
        <v>2018</v>
      </c>
      <c r="AA137" s="1" t="s">
        <v>159</v>
      </c>
      <c r="AB137" s="1">
        <v>2021</v>
      </c>
      <c r="AC137" s="1" t="s">
        <v>160</v>
      </c>
      <c r="AD137" s="1" t="s">
        <v>161</v>
      </c>
      <c r="AE137" s="1" t="s">
        <v>215</v>
      </c>
      <c r="AF137" s="1" t="s">
        <v>266</v>
      </c>
      <c r="AG137" s="1" t="s">
        <v>165</v>
      </c>
      <c r="AH137" s="1" t="s">
        <v>165</v>
      </c>
      <c r="AI137" s="1" t="s">
        <v>289</v>
      </c>
      <c r="AJ137" s="1" t="s">
        <v>172</v>
      </c>
      <c r="AK137" s="1" t="s">
        <v>290</v>
      </c>
      <c r="AL137" s="1" t="s">
        <v>167</v>
      </c>
      <c r="AM137" s="1" t="s">
        <v>200</v>
      </c>
      <c r="AN137" s="1" t="s">
        <v>169</v>
      </c>
      <c r="AO137" s="1" t="s">
        <v>522</v>
      </c>
      <c r="AP137" s="1" t="s">
        <v>165</v>
      </c>
      <c r="AQ137" s="1" t="s">
        <v>172</v>
      </c>
      <c r="AR137" s="1" t="s">
        <v>172</v>
      </c>
      <c r="AS137" s="1" t="s">
        <v>172</v>
      </c>
      <c r="AT137" s="1" t="s">
        <v>172</v>
      </c>
      <c r="AU137" s="1" t="s">
        <v>202</v>
      </c>
      <c r="AV137" s="1" t="s">
        <v>342</v>
      </c>
      <c r="AW137" s="1" t="s">
        <v>429</v>
      </c>
      <c r="AX137" s="1" t="s">
        <v>204</v>
      </c>
      <c r="AY137" s="1" t="s">
        <v>272</v>
      </c>
      <c r="AZ137" s="1" t="s">
        <v>206</v>
      </c>
      <c r="BA137" s="1" t="s">
        <v>172</v>
      </c>
      <c r="BB137" s="1" t="s">
        <v>167</v>
      </c>
      <c r="BC137" s="1" t="s">
        <v>172</v>
      </c>
      <c r="BD137" s="1" t="s">
        <v>172</v>
      </c>
      <c r="BE137" s="1" t="s">
        <v>172</v>
      </c>
      <c r="BF137" s="1" t="s">
        <v>172</v>
      </c>
      <c r="BG137" s="1" t="s">
        <v>172</v>
      </c>
      <c r="BH137" s="1" t="s">
        <v>172</v>
      </c>
      <c r="BI137" s="1" t="s">
        <v>172</v>
      </c>
      <c r="BJ137" s="1" t="s">
        <v>629</v>
      </c>
      <c r="BK137" s="1" t="s">
        <v>822</v>
      </c>
      <c r="BL137" s="1" t="s">
        <v>275</v>
      </c>
      <c r="BM137" s="1" t="s">
        <v>424</v>
      </c>
      <c r="BN137" s="1" t="s">
        <v>172</v>
      </c>
      <c r="BO137" s="1" t="s">
        <v>167</v>
      </c>
      <c r="BP137" s="1" t="s">
        <v>172</v>
      </c>
      <c r="BQ137" s="1" t="s">
        <v>930</v>
      </c>
      <c r="BR137" s="1" t="s">
        <v>931</v>
      </c>
      <c r="BS137" s="1" t="s">
        <v>932</v>
      </c>
      <c r="BT137" s="14"/>
    </row>
    <row r="138" spans="1:72" x14ac:dyDescent="0.2">
      <c r="A138" s="29">
        <v>44173.369042685183</v>
      </c>
      <c r="B138" s="1" t="s">
        <v>148</v>
      </c>
      <c r="C138" s="15">
        <v>34552</v>
      </c>
      <c r="D138" s="12">
        <v>44182</v>
      </c>
      <c r="E138" s="13">
        <f t="shared" si="4"/>
        <v>26</v>
      </c>
      <c r="F138" s="1" t="s">
        <v>149</v>
      </c>
      <c r="G138" s="1" t="s">
        <v>933</v>
      </c>
      <c r="H138" s="1" t="str">
        <f t="shared" si="5"/>
        <v>Bekasi</v>
      </c>
      <c r="I138" s="1" t="s">
        <v>38</v>
      </c>
      <c r="J138" s="1" t="s">
        <v>23</v>
      </c>
      <c r="K138" s="1" t="s">
        <v>23</v>
      </c>
      <c r="L138" s="1" t="s">
        <v>10</v>
      </c>
      <c r="M138" s="1" t="s">
        <v>11</v>
      </c>
      <c r="N138" s="1" t="s">
        <v>18</v>
      </c>
      <c r="O138" s="1" t="s">
        <v>29</v>
      </c>
      <c r="P138" s="1" t="s">
        <v>309</v>
      </c>
      <c r="Q138" s="1" t="s">
        <v>191</v>
      </c>
      <c r="R138" s="1" t="s">
        <v>192</v>
      </c>
      <c r="S138" s="1" t="s">
        <v>243</v>
      </c>
      <c r="T138" s="1" t="s">
        <v>310</v>
      </c>
      <c r="U138" s="1" t="s">
        <v>8</v>
      </c>
      <c r="V138" s="1" t="s">
        <v>311</v>
      </c>
      <c r="W138" s="1" t="s">
        <v>312</v>
      </c>
      <c r="X138" s="1" t="s">
        <v>312</v>
      </c>
      <c r="Y138" s="1" t="s">
        <v>366</v>
      </c>
      <c r="Z138" s="1">
        <v>2017</v>
      </c>
      <c r="AA138" s="1" t="s">
        <v>324</v>
      </c>
      <c r="AB138" s="1">
        <v>2021</v>
      </c>
      <c r="AC138" s="1" t="s">
        <v>160</v>
      </c>
      <c r="AD138" s="1" t="s">
        <v>161</v>
      </c>
      <c r="AE138" s="1" t="s">
        <v>162</v>
      </c>
      <c r="AF138" s="1" t="s">
        <v>163</v>
      </c>
      <c r="AG138" s="1" t="s">
        <v>267</v>
      </c>
      <c r="AH138" s="1" t="s">
        <v>165</v>
      </c>
      <c r="AI138" s="1" t="s">
        <v>199</v>
      </c>
      <c r="AJ138" s="1" t="s">
        <v>172</v>
      </c>
      <c r="AK138" s="1" t="s">
        <v>480</v>
      </c>
      <c r="AL138" s="1" t="s">
        <v>167</v>
      </c>
      <c r="AM138" s="14"/>
      <c r="AN138" s="1" t="s">
        <v>229</v>
      </c>
      <c r="AO138" s="1" t="s">
        <v>201</v>
      </c>
      <c r="AP138" s="1" t="s">
        <v>165</v>
      </c>
      <c r="AQ138" s="1" t="s">
        <v>167</v>
      </c>
      <c r="AR138" s="1" t="s">
        <v>172</v>
      </c>
      <c r="AS138" s="1" t="s">
        <v>172</v>
      </c>
      <c r="AT138" s="1" t="s">
        <v>167</v>
      </c>
      <c r="AU138" s="1" t="s">
        <v>231</v>
      </c>
      <c r="AV138" s="1" t="s">
        <v>252</v>
      </c>
      <c r="AW138" s="1" t="s">
        <v>492</v>
      </c>
      <c r="AX138" s="1" t="s">
        <v>218</v>
      </c>
      <c r="AY138" s="1" t="s">
        <v>219</v>
      </c>
      <c r="AZ138" s="1" t="s">
        <v>178</v>
      </c>
      <c r="BA138" s="1" t="s">
        <v>167</v>
      </c>
      <c r="BB138" s="1" t="s">
        <v>172</v>
      </c>
      <c r="BC138" s="1" t="s">
        <v>172</v>
      </c>
      <c r="BD138" s="1" t="s">
        <v>167</v>
      </c>
      <c r="BE138" s="1" t="s">
        <v>172</v>
      </c>
      <c r="BF138" s="1" t="s">
        <v>172</v>
      </c>
      <c r="BG138" s="1" t="s">
        <v>172</v>
      </c>
      <c r="BH138" s="1" t="s">
        <v>172</v>
      </c>
      <c r="BI138" s="1" t="s">
        <v>172</v>
      </c>
      <c r="BJ138" s="1" t="s">
        <v>207</v>
      </c>
      <c r="BK138" s="1" t="s">
        <v>419</v>
      </c>
      <c r="BL138" s="1" t="s">
        <v>236</v>
      </c>
      <c r="BM138" s="1" t="s">
        <v>209</v>
      </c>
      <c r="BN138" s="1" t="s">
        <v>172</v>
      </c>
      <c r="BO138" s="1" t="s">
        <v>172</v>
      </c>
      <c r="BP138" s="1" t="s">
        <v>172</v>
      </c>
      <c r="BQ138" s="1" t="s">
        <v>934</v>
      </c>
      <c r="BR138" s="1" t="s">
        <v>935</v>
      </c>
      <c r="BS138" s="1" t="s">
        <v>936</v>
      </c>
      <c r="BT138" s="14"/>
    </row>
    <row r="139" spans="1:72" x14ac:dyDescent="0.2">
      <c r="A139" s="29">
        <v>44173.374359074078</v>
      </c>
      <c r="B139" s="1" t="s">
        <v>148</v>
      </c>
      <c r="C139" s="12">
        <v>38329</v>
      </c>
      <c r="D139" s="12">
        <v>44182</v>
      </c>
      <c r="E139" s="13">
        <f t="shared" si="4"/>
        <v>16</v>
      </c>
      <c r="F139" s="1" t="s">
        <v>335</v>
      </c>
      <c r="G139" s="1" t="s">
        <v>937</v>
      </c>
      <c r="H139" s="1" t="s">
        <v>21</v>
      </c>
      <c r="I139" s="1" t="s">
        <v>40</v>
      </c>
      <c r="J139" s="1" t="s">
        <v>16</v>
      </c>
      <c r="K139" s="1" t="s">
        <v>16</v>
      </c>
      <c r="L139" s="1" t="s">
        <v>10</v>
      </c>
      <c r="M139" s="1" t="s">
        <v>60</v>
      </c>
      <c r="N139" s="1" t="s">
        <v>18</v>
      </c>
      <c r="O139" s="1" t="s">
        <v>19</v>
      </c>
      <c r="P139" s="1" t="s">
        <v>309</v>
      </c>
      <c r="Q139" s="1" t="s">
        <v>520</v>
      </c>
      <c r="R139" s="1" t="s">
        <v>153</v>
      </c>
      <c r="S139" s="1" t="s">
        <v>243</v>
      </c>
      <c r="T139" s="1" t="s">
        <v>310</v>
      </c>
      <c r="U139" s="1" t="s">
        <v>21</v>
      </c>
      <c r="V139" s="1" t="s">
        <v>311</v>
      </c>
      <c r="W139" s="1" t="s">
        <v>357</v>
      </c>
      <c r="X139" s="1" t="s">
        <v>312</v>
      </c>
      <c r="Y139" s="1" t="s">
        <v>197</v>
      </c>
      <c r="Z139" s="1">
        <v>2019</v>
      </c>
      <c r="AA139" s="1" t="s">
        <v>197</v>
      </c>
      <c r="AB139" s="1">
        <v>2021</v>
      </c>
      <c r="AC139" s="1" t="s">
        <v>160</v>
      </c>
      <c r="AD139" s="1" t="s">
        <v>161</v>
      </c>
      <c r="AE139" s="1" t="s">
        <v>162</v>
      </c>
      <c r="AF139" s="1" t="s">
        <v>163</v>
      </c>
      <c r="AG139" s="1" t="s">
        <v>165</v>
      </c>
      <c r="AH139" s="1" t="s">
        <v>165</v>
      </c>
      <c r="AI139" s="1" t="s">
        <v>198</v>
      </c>
      <c r="AJ139" s="1" t="s">
        <v>167</v>
      </c>
      <c r="AK139" s="1" t="s">
        <v>168</v>
      </c>
      <c r="AL139" s="1" t="s">
        <v>167</v>
      </c>
      <c r="AM139" s="1" t="s">
        <v>200</v>
      </c>
      <c r="AN139" s="1" t="s">
        <v>169</v>
      </c>
      <c r="AO139" s="1" t="s">
        <v>201</v>
      </c>
      <c r="AP139" s="1" t="s">
        <v>171</v>
      </c>
      <c r="AQ139" s="1" t="s">
        <v>172</v>
      </c>
      <c r="AR139" s="1" t="s">
        <v>172</v>
      </c>
      <c r="AS139" s="1" t="s">
        <v>172</v>
      </c>
      <c r="AT139" s="1" t="s">
        <v>172</v>
      </c>
      <c r="AU139" s="1" t="s">
        <v>231</v>
      </c>
      <c r="AV139" s="1" t="s">
        <v>938</v>
      </c>
      <c r="AW139" s="1" t="s">
        <v>765</v>
      </c>
      <c r="AX139" s="1" t="s">
        <v>395</v>
      </c>
      <c r="AY139" s="1" t="s">
        <v>272</v>
      </c>
      <c r="AZ139" s="1" t="s">
        <v>410</v>
      </c>
      <c r="BA139" s="1" t="s">
        <v>172</v>
      </c>
      <c r="BB139" s="1" t="s">
        <v>167</v>
      </c>
      <c r="BC139" s="1" t="s">
        <v>172</v>
      </c>
      <c r="BD139" s="1" t="s">
        <v>172</v>
      </c>
      <c r="BE139" s="1" t="s">
        <v>172</v>
      </c>
      <c r="BF139" s="1" t="s">
        <v>172</v>
      </c>
      <c r="BG139" s="1" t="s">
        <v>179</v>
      </c>
      <c r="BH139" s="1" t="s">
        <v>172</v>
      </c>
      <c r="BI139" s="1" t="s">
        <v>179</v>
      </c>
      <c r="BJ139" s="1" t="s">
        <v>295</v>
      </c>
      <c r="BK139" s="1" t="s">
        <v>235</v>
      </c>
      <c r="BL139" s="1" t="s">
        <v>854</v>
      </c>
      <c r="BM139" s="1" t="s">
        <v>424</v>
      </c>
      <c r="BN139" s="1" t="s">
        <v>172</v>
      </c>
      <c r="BO139" s="1" t="s">
        <v>172</v>
      </c>
      <c r="BP139" s="1" t="s">
        <v>167</v>
      </c>
      <c r="BQ139" s="1" t="s">
        <v>939</v>
      </c>
      <c r="BR139" s="1" t="s">
        <v>940</v>
      </c>
      <c r="BS139" s="1" t="s">
        <v>941</v>
      </c>
      <c r="BT139" s="14"/>
    </row>
    <row r="140" spans="1:72" x14ac:dyDescent="0.2">
      <c r="A140" s="29">
        <v>44173.379401284721</v>
      </c>
      <c r="B140" s="1" t="s">
        <v>148</v>
      </c>
      <c r="C140" s="15">
        <v>30162</v>
      </c>
      <c r="D140" s="12">
        <v>44182</v>
      </c>
      <c r="E140" s="13">
        <f t="shared" si="4"/>
        <v>38</v>
      </c>
      <c r="F140" s="1" t="s">
        <v>149</v>
      </c>
      <c r="G140" s="1" t="s">
        <v>639</v>
      </c>
      <c r="H140" s="1" t="s">
        <v>21</v>
      </c>
      <c r="I140" s="1" t="s">
        <v>21</v>
      </c>
      <c r="J140" s="1" t="s">
        <v>34</v>
      </c>
      <c r="K140" s="1" t="s">
        <v>34</v>
      </c>
      <c r="L140" s="1" t="s">
        <v>10</v>
      </c>
      <c r="M140" s="1" t="s">
        <v>35</v>
      </c>
      <c r="N140" s="1" t="s">
        <v>12</v>
      </c>
      <c r="O140" s="1" t="s">
        <v>39</v>
      </c>
      <c r="P140" s="1" t="s">
        <v>309</v>
      </c>
      <c r="Q140" s="1" t="s">
        <v>191</v>
      </c>
      <c r="R140" s="1" t="s">
        <v>153</v>
      </c>
      <c r="S140" s="1" t="s">
        <v>243</v>
      </c>
      <c r="T140" s="1" t="s">
        <v>310</v>
      </c>
      <c r="U140" s="1" t="s">
        <v>21</v>
      </c>
      <c r="V140" s="1" t="s">
        <v>311</v>
      </c>
      <c r="W140" s="1" t="s">
        <v>312</v>
      </c>
      <c r="X140" s="1" t="s">
        <v>357</v>
      </c>
      <c r="Y140" s="1" t="s">
        <v>408</v>
      </c>
      <c r="Z140" s="1">
        <v>2016</v>
      </c>
      <c r="AA140" s="1" t="s">
        <v>423</v>
      </c>
      <c r="AB140" s="1">
        <v>2022</v>
      </c>
      <c r="AC140" s="1" t="s">
        <v>288</v>
      </c>
      <c r="AD140" s="1" t="s">
        <v>161</v>
      </c>
      <c r="AE140" s="1" t="s">
        <v>162</v>
      </c>
      <c r="AF140" s="1" t="s">
        <v>163</v>
      </c>
      <c r="AG140" s="1" t="s">
        <v>267</v>
      </c>
      <c r="AH140" s="1" t="s">
        <v>267</v>
      </c>
      <c r="AI140" s="1" t="s">
        <v>325</v>
      </c>
      <c r="AJ140" s="1" t="s">
        <v>172</v>
      </c>
      <c r="AK140" s="1" t="s">
        <v>326</v>
      </c>
      <c r="AL140" s="1" t="s">
        <v>172</v>
      </c>
      <c r="AM140" s="1" t="s">
        <v>326</v>
      </c>
      <c r="AN140" s="1" t="s">
        <v>169</v>
      </c>
      <c r="AO140" s="1" t="s">
        <v>791</v>
      </c>
      <c r="AP140" s="1" t="s">
        <v>531</v>
      </c>
      <c r="AQ140" s="1" t="s">
        <v>172</v>
      </c>
      <c r="AR140" s="1" t="s">
        <v>172</v>
      </c>
      <c r="AS140" s="1" t="s">
        <v>172</v>
      </c>
      <c r="AT140" s="1" t="s">
        <v>172</v>
      </c>
      <c r="AU140" s="1" t="s">
        <v>465</v>
      </c>
      <c r="AV140" s="1" t="s">
        <v>342</v>
      </c>
      <c r="AW140" s="1" t="s">
        <v>429</v>
      </c>
      <c r="AX140" s="1" t="s">
        <v>204</v>
      </c>
      <c r="AY140" s="1" t="s">
        <v>205</v>
      </c>
      <c r="AZ140" s="1" t="s">
        <v>256</v>
      </c>
      <c r="BA140" s="1" t="s">
        <v>172</v>
      </c>
      <c r="BB140" s="1" t="s">
        <v>172</v>
      </c>
      <c r="BC140" s="1" t="s">
        <v>172</v>
      </c>
      <c r="BD140" s="1" t="s">
        <v>172</v>
      </c>
      <c r="BE140" s="1" t="s">
        <v>172</v>
      </c>
      <c r="BF140" s="1" t="s">
        <v>172</v>
      </c>
      <c r="BG140" s="1" t="s">
        <v>172</v>
      </c>
      <c r="BH140" s="1" t="s">
        <v>172</v>
      </c>
      <c r="BI140" s="1" t="s">
        <v>172</v>
      </c>
      <c r="BJ140" s="1" t="s">
        <v>411</v>
      </c>
      <c r="BK140" s="1" t="s">
        <v>822</v>
      </c>
      <c r="BL140" s="1" t="s">
        <v>330</v>
      </c>
      <c r="BM140" s="1" t="s">
        <v>679</v>
      </c>
      <c r="BN140" s="1" t="s">
        <v>172</v>
      </c>
      <c r="BO140" s="1" t="s">
        <v>167</v>
      </c>
      <c r="BP140" s="1" t="s">
        <v>172</v>
      </c>
      <c r="BQ140" s="1" t="s">
        <v>307</v>
      </c>
      <c r="BR140" s="14"/>
      <c r="BS140" s="14"/>
      <c r="BT140" s="14"/>
    </row>
    <row r="141" spans="1:72" x14ac:dyDescent="0.2">
      <c r="A141" s="29">
        <v>44173.411063761574</v>
      </c>
      <c r="B141" s="1" t="s">
        <v>148</v>
      </c>
      <c r="C141" s="15">
        <v>33131</v>
      </c>
      <c r="D141" s="12">
        <v>44182</v>
      </c>
      <c r="E141" s="13">
        <f t="shared" si="4"/>
        <v>30</v>
      </c>
      <c r="F141" s="1" t="s">
        <v>149</v>
      </c>
      <c r="G141" s="1" t="s">
        <v>942</v>
      </c>
      <c r="H141" s="1" t="s">
        <v>189</v>
      </c>
      <c r="I141" s="1" t="s">
        <v>8</v>
      </c>
      <c r="J141" s="1" t="s">
        <v>16</v>
      </c>
      <c r="K141" s="1" t="s">
        <v>23</v>
      </c>
      <c r="L141" s="1" t="s">
        <v>48</v>
      </c>
      <c r="M141" s="1" t="s">
        <v>35</v>
      </c>
      <c r="N141" s="1" t="s">
        <v>18</v>
      </c>
      <c r="O141" s="1" t="s">
        <v>19</v>
      </c>
      <c r="P141" s="1" t="s">
        <v>190</v>
      </c>
      <c r="Q141" s="1" t="s">
        <v>830</v>
      </c>
      <c r="R141" s="1" t="s">
        <v>323</v>
      </c>
      <c r="S141" s="1" t="s">
        <v>193</v>
      </c>
      <c r="T141" s="1" t="s">
        <v>194</v>
      </c>
      <c r="U141" s="1" t="s">
        <v>189</v>
      </c>
      <c r="V141" s="1" t="s">
        <v>195</v>
      </c>
      <c r="W141" s="1" t="s">
        <v>787</v>
      </c>
      <c r="X141" s="1" t="s">
        <v>787</v>
      </c>
      <c r="Y141" s="1" t="s">
        <v>265</v>
      </c>
      <c r="Z141" s="1">
        <v>2020</v>
      </c>
      <c r="AA141" s="1" t="s">
        <v>392</v>
      </c>
      <c r="AB141" s="1">
        <v>2021</v>
      </c>
      <c r="AC141" s="1" t="s">
        <v>288</v>
      </c>
      <c r="AD141" s="1" t="s">
        <v>161</v>
      </c>
      <c r="AE141" s="1" t="s">
        <v>228</v>
      </c>
      <c r="AF141" s="1" t="s">
        <v>163</v>
      </c>
      <c r="AG141" s="1" t="s">
        <v>164</v>
      </c>
      <c r="AH141" s="1" t="s">
        <v>165</v>
      </c>
      <c r="AI141" s="1" t="s">
        <v>943</v>
      </c>
      <c r="AJ141" s="1" t="s">
        <v>167</v>
      </c>
      <c r="AK141" s="1" t="s">
        <v>168</v>
      </c>
      <c r="AL141" s="1" t="s">
        <v>172</v>
      </c>
      <c r="AM141" s="1" t="s">
        <v>269</v>
      </c>
      <c r="AN141" s="1" t="s">
        <v>229</v>
      </c>
      <c r="AO141" s="1" t="s">
        <v>230</v>
      </c>
      <c r="AP141" s="1" t="s">
        <v>165</v>
      </c>
      <c r="AQ141" s="1" t="s">
        <v>172</v>
      </c>
      <c r="AR141" s="1" t="s">
        <v>172</v>
      </c>
      <c r="AS141" s="1" t="s">
        <v>167</v>
      </c>
      <c r="AT141" s="1" t="s">
        <v>167</v>
      </c>
      <c r="AU141" s="1" t="s">
        <v>369</v>
      </c>
      <c r="AV141" s="1" t="s">
        <v>252</v>
      </c>
      <c r="AW141" s="1" t="s">
        <v>233</v>
      </c>
      <c r="AX141" s="1" t="s">
        <v>254</v>
      </c>
      <c r="AY141" s="1" t="s">
        <v>272</v>
      </c>
      <c r="AZ141" s="1" t="s">
        <v>206</v>
      </c>
      <c r="BA141" s="1" t="s">
        <v>172</v>
      </c>
      <c r="BB141" s="1" t="s">
        <v>167</v>
      </c>
      <c r="BC141" s="1" t="s">
        <v>172</v>
      </c>
      <c r="BD141" s="1" t="s">
        <v>167</v>
      </c>
      <c r="BE141" s="1" t="s">
        <v>167</v>
      </c>
      <c r="BF141" s="1" t="s">
        <v>172</v>
      </c>
      <c r="BG141" s="1" t="s">
        <v>172</v>
      </c>
      <c r="BH141" s="1" t="s">
        <v>172</v>
      </c>
      <c r="BI141" s="1" t="s">
        <v>172</v>
      </c>
      <c r="BJ141" s="1" t="s">
        <v>207</v>
      </c>
      <c r="BK141" s="1" t="s">
        <v>258</v>
      </c>
      <c r="BL141" s="1" t="s">
        <v>811</v>
      </c>
      <c r="BM141" s="1" t="s">
        <v>237</v>
      </c>
      <c r="BN141" s="1" t="s">
        <v>172</v>
      </c>
      <c r="BO141" s="1" t="s">
        <v>172</v>
      </c>
      <c r="BP141" s="1" t="s">
        <v>172</v>
      </c>
      <c r="BQ141" s="1" t="s">
        <v>944</v>
      </c>
      <c r="BR141" s="1" t="s">
        <v>945</v>
      </c>
      <c r="BS141" s="1" t="s">
        <v>946</v>
      </c>
      <c r="BT141" s="14"/>
    </row>
    <row r="142" spans="1:72" x14ac:dyDescent="0.2">
      <c r="A142" s="29">
        <v>44173.417753587964</v>
      </c>
      <c r="B142" s="1" t="s">
        <v>148</v>
      </c>
      <c r="C142" s="15">
        <v>28947</v>
      </c>
      <c r="D142" s="12">
        <v>44182</v>
      </c>
      <c r="E142" s="13">
        <f t="shared" si="4"/>
        <v>41</v>
      </c>
      <c r="F142" s="1" t="s">
        <v>149</v>
      </c>
      <c r="G142" s="1" t="s">
        <v>472</v>
      </c>
      <c r="H142" s="1" t="s">
        <v>189</v>
      </c>
      <c r="I142" s="1" t="s">
        <v>70</v>
      </c>
      <c r="J142" s="1" t="s">
        <v>34</v>
      </c>
      <c r="K142" s="1" t="s">
        <v>34</v>
      </c>
      <c r="L142" s="1" t="s">
        <v>46</v>
      </c>
      <c r="M142" s="1" t="s">
        <v>35</v>
      </c>
      <c r="N142" s="1" t="s">
        <v>18</v>
      </c>
      <c r="O142" s="1" t="s">
        <v>39</v>
      </c>
      <c r="P142" s="1" t="s">
        <v>190</v>
      </c>
      <c r="Q142" s="1" t="s">
        <v>152</v>
      </c>
      <c r="R142" s="1" t="s">
        <v>192</v>
      </c>
      <c r="S142" s="1" t="s">
        <v>193</v>
      </c>
      <c r="T142" s="1" t="s">
        <v>194</v>
      </c>
      <c r="U142" s="1" t="s">
        <v>189</v>
      </c>
      <c r="V142" s="1" t="s">
        <v>195</v>
      </c>
      <c r="W142" s="1" t="s">
        <v>157</v>
      </c>
      <c r="X142" s="1" t="s">
        <v>157</v>
      </c>
      <c r="Y142" s="1" t="s">
        <v>197</v>
      </c>
      <c r="Z142" s="1">
        <v>2020</v>
      </c>
      <c r="AA142" s="1" t="s">
        <v>197</v>
      </c>
      <c r="AB142" s="1">
        <v>2022</v>
      </c>
      <c r="AC142" s="1" t="s">
        <v>288</v>
      </c>
      <c r="AD142" s="1" t="s">
        <v>161</v>
      </c>
      <c r="AE142" s="1" t="s">
        <v>162</v>
      </c>
      <c r="AF142" s="1" t="s">
        <v>163</v>
      </c>
      <c r="AG142" s="1" t="s">
        <v>164</v>
      </c>
      <c r="AH142" s="1" t="s">
        <v>165</v>
      </c>
      <c r="AI142" s="1" t="s">
        <v>473</v>
      </c>
      <c r="AJ142" s="1" t="s">
        <v>167</v>
      </c>
      <c r="AK142" s="1" t="s">
        <v>290</v>
      </c>
      <c r="AL142" s="1" t="s">
        <v>167</v>
      </c>
      <c r="AM142" s="1" t="s">
        <v>200</v>
      </c>
      <c r="AN142" s="1" t="s">
        <v>169</v>
      </c>
      <c r="AO142" s="1" t="s">
        <v>201</v>
      </c>
      <c r="AP142" s="1" t="s">
        <v>165</v>
      </c>
      <c r="AQ142" s="1" t="s">
        <v>172</v>
      </c>
      <c r="AR142" s="1" t="s">
        <v>172</v>
      </c>
      <c r="AS142" s="1" t="s">
        <v>172</v>
      </c>
      <c r="AT142" s="1" t="s">
        <v>172</v>
      </c>
      <c r="AU142" s="1" t="s">
        <v>947</v>
      </c>
      <c r="AV142" s="1" t="s">
        <v>342</v>
      </c>
      <c r="AW142" s="1" t="s">
        <v>348</v>
      </c>
      <c r="AX142" s="1" t="s">
        <v>204</v>
      </c>
      <c r="AY142" s="1" t="s">
        <v>205</v>
      </c>
      <c r="AZ142" s="1" t="s">
        <v>256</v>
      </c>
      <c r="BA142" s="1" t="s">
        <v>172</v>
      </c>
      <c r="BB142" s="1" t="s">
        <v>167</v>
      </c>
      <c r="BC142" s="1" t="s">
        <v>172</v>
      </c>
      <c r="BD142" s="1" t="s">
        <v>172</v>
      </c>
      <c r="BE142" s="1" t="s">
        <v>172</v>
      </c>
      <c r="BF142" s="1" t="s">
        <v>172</v>
      </c>
      <c r="BG142" s="1" t="s">
        <v>172</v>
      </c>
      <c r="BH142" s="1" t="s">
        <v>172</v>
      </c>
      <c r="BI142" s="1" t="s">
        <v>172</v>
      </c>
      <c r="BJ142" s="1" t="s">
        <v>329</v>
      </c>
      <c r="BK142" s="1" t="s">
        <v>235</v>
      </c>
      <c r="BL142" s="1" t="s">
        <v>475</v>
      </c>
      <c r="BM142" s="1" t="s">
        <v>841</v>
      </c>
      <c r="BN142" s="1" t="s">
        <v>172</v>
      </c>
      <c r="BO142" s="1" t="s">
        <v>167</v>
      </c>
      <c r="BP142" s="1" t="s">
        <v>167</v>
      </c>
      <c r="BQ142" s="1" t="s">
        <v>948</v>
      </c>
      <c r="BR142" s="1" t="s">
        <v>949</v>
      </c>
      <c r="BS142" s="1" t="s">
        <v>950</v>
      </c>
      <c r="BT142" s="14"/>
    </row>
    <row r="143" spans="1:72" x14ac:dyDescent="0.2">
      <c r="A143" s="29">
        <v>44173.418285925931</v>
      </c>
      <c r="B143" s="1" t="s">
        <v>148</v>
      </c>
      <c r="C143" s="15">
        <v>31975</v>
      </c>
      <c r="D143" s="12">
        <v>44182</v>
      </c>
      <c r="E143" s="13">
        <f t="shared" si="4"/>
        <v>33</v>
      </c>
      <c r="F143" s="1" t="s">
        <v>355</v>
      </c>
      <c r="G143" s="1" t="s">
        <v>188</v>
      </c>
      <c r="H143" s="1" t="s">
        <v>189</v>
      </c>
      <c r="I143" s="16" t="s">
        <v>614</v>
      </c>
      <c r="J143" s="1" t="s">
        <v>9</v>
      </c>
      <c r="K143" s="1" t="s">
        <v>9</v>
      </c>
      <c r="L143" s="1" t="s">
        <v>46</v>
      </c>
      <c r="M143" s="1" t="s">
        <v>17</v>
      </c>
      <c r="N143" s="1" t="s">
        <v>18</v>
      </c>
      <c r="O143" s="1" t="s">
        <v>19</v>
      </c>
      <c r="P143" s="13" t="s">
        <v>951</v>
      </c>
      <c r="Q143" s="1" t="s">
        <v>191</v>
      </c>
      <c r="R143" s="1" t="s">
        <v>192</v>
      </c>
      <c r="S143" s="1" t="s">
        <v>193</v>
      </c>
      <c r="T143" s="1" t="s">
        <v>194</v>
      </c>
      <c r="U143" s="1" t="s">
        <v>189</v>
      </c>
      <c r="V143" s="1" t="s">
        <v>195</v>
      </c>
      <c r="W143" s="1" t="s">
        <v>575</v>
      </c>
      <c r="X143" s="1" t="s">
        <v>575</v>
      </c>
      <c r="Y143" s="1" t="s">
        <v>197</v>
      </c>
      <c r="Z143" s="1">
        <v>2020</v>
      </c>
      <c r="AA143" s="1" t="s">
        <v>366</v>
      </c>
      <c r="AB143" s="1">
        <v>2021</v>
      </c>
      <c r="AC143" s="1" t="s">
        <v>160</v>
      </c>
      <c r="AD143" s="1" t="s">
        <v>446</v>
      </c>
      <c r="AE143" s="1" t="s">
        <v>162</v>
      </c>
      <c r="AF143" s="1" t="s">
        <v>163</v>
      </c>
      <c r="AG143" s="1" t="s">
        <v>267</v>
      </c>
      <c r="AH143" s="1" t="s">
        <v>198</v>
      </c>
      <c r="AI143" s="1" t="s">
        <v>417</v>
      </c>
      <c r="AJ143" s="1" t="s">
        <v>167</v>
      </c>
      <c r="AK143" s="1" t="s">
        <v>168</v>
      </c>
      <c r="AL143" s="1" t="s">
        <v>172</v>
      </c>
      <c r="AM143" s="1" t="s">
        <v>326</v>
      </c>
      <c r="AN143" s="1" t="s">
        <v>229</v>
      </c>
      <c r="AO143" s="1" t="s">
        <v>270</v>
      </c>
      <c r="AP143" s="1" t="s">
        <v>171</v>
      </c>
      <c r="AQ143" s="1" t="s">
        <v>172</v>
      </c>
      <c r="AR143" s="1" t="s">
        <v>172</v>
      </c>
      <c r="AS143" s="1" t="s">
        <v>172</v>
      </c>
      <c r="AT143" s="1" t="s">
        <v>172</v>
      </c>
      <c r="AU143" s="1" t="s">
        <v>292</v>
      </c>
      <c r="AV143" s="1" t="s">
        <v>293</v>
      </c>
      <c r="AW143" s="1" t="s">
        <v>348</v>
      </c>
      <c r="AX143" s="1" t="s">
        <v>204</v>
      </c>
      <c r="AY143" s="1" t="s">
        <v>272</v>
      </c>
      <c r="AZ143" s="1" t="s">
        <v>410</v>
      </c>
      <c r="BA143" s="1" t="s">
        <v>172</v>
      </c>
      <c r="BB143" s="1" t="s">
        <v>172</v>
      </c>
      <c r="BC143" s="1" t="s">
        <v>172</v>
      </c>
      <c r="BD143" s="1" t="s">
        <v>172</v>
      </c>
      <c r="BE143" s="1" t="s">
        <v>172</v>
      </c>
      <c r="BF143" s="1" t="s">
        <v>172</v>
      </c>
      <c r="BG143" s="1" t="s">
        <v>172</v>
      </c>
      <c r="BH143" s="1" t="s">
        <v>172</v>
      </c>
      <c r="BI143" s="1" t="s">
        <v>172</v>
      </c>
      <c r="BJ143" s="1" t="s">
        <v>207</v>
      </c>
      <c r="BK143" s="1" t="s">
        <v>274</v>
      </c>
      <c r="BL143" s="1" t="s">
        <v>221</v>
      </c>
      <c r="BM143" s="1" t="s">
        <v>424</v>
      </c>
      <c r="BN143" s="1" t="s">
        <v>172</v>
      </c>
      <c r="BO143" s="1" t="s">
        <v>172</v>
      </c>
      <c r="BP143" s="1" t="s">
        <v>172</v>
      </c>
      <c r="BQ143" s="1" t="s">
        <v>952</v>
      </c>
      <c r="BR143" s="1" t="s">
        <v>953</v>
      </c>
      <c r="BS143" s="1" t="s">
        <v>954</v>
      </c>
      <c r="BT143" s="14"/>
    </row>
    <row r="144" spans="1:72" x14ac:dyDescent="0.2">
      <c r="A144" s="29">
        <v>44173.420390474537</v>
      </c>
      <c r="B144" s="1" t="s">
        <v>148</v>
      </c>
      <c r="C144" s="15">
        <v>28325</v>
      </c>
      <c r="D144" s="12">
        <v>44182</v>
      </c>
      <c r="E144" s="13">
        <f t="shared" si="4"/>
        <v>43</v>
      </c>
      <c r="F144" s="1" t="s">
        <v>149</v>
      </c>
      <c r="G144" s="1" t="s">
        <v>515</v>
      </c>
      <c r="H144" s="1" t="s">
        <v>189</v>
      </c>
      <c r="I144" s="1" t="s">
        <v>88</v>
      </c>
      <c r="J144" s="1" t="s">
        <v>34</v>
      </c>
      <c r="K144" s="1" t="s">
        <v>34</v>
      </c>
      <c r="L144" s="1" t="s">
        <v>46</v>
      </c>
      <c r="M144" s="1" t="s">
        <v>35</v>
      </c>
      <c r="N144" s="1" t="s">
        <v>25</v>
      </c>
      <c r="O144" s="1" t="s">
        <v>29</v>
      </c>
      <c r="P144" s="1" t="s">
        <v>190</v>
      </c>
      <c r="Q144" s="1" t="s">
        <v>284</v>
      </c>
      <c r="R144" s="1" t="s">
        <v>192</v>
      </c>
      <c r="S144" s="1" t="s">
        <v>193</v>
      </c>
      <c r="T144" s="1" t="s">
        <v>194</v>
      </c>
      <c r="U144" s="1" t="s">
        <v>189</v>
      </c>
      <c r="V144" s="1" t="s">
        <v>195</v>
      </c>
      <c r="W144" s="1" t="s">
        <v>196</v>
      </c>
      <c r="X144" s="1" t="s">
        <v>196</v>
      </c>
      <c r="Y144" s="1" t="s">
        <v>197</v>
      </c>
      <c r="Z144" s="1">
        <v>2020</v>
      </c>
      <c r="AA144" s="1" t="s">
        <v>408</v>
      </c>
      <c r="AB144" s="1">
        <v>2021</v>
      </c>
      <c r="AC144" s="1" t="s">
        <v>288</v>
      </c>
      <c r="AD144" s="1" t="s">
        <v>161</v>
      </c>
      <c r="AE144" s="1" t="s">
        <v>215</v>
      </c>
      <c r="AF144" s="1" t="s">
        <v>266</v>
      </c>
      <c r="AG144" s="1" t="s">
        <v>164</v>
      </c>
      <c r="AH144" s="1" t="s">
        <v>267</v>
      </c>
      <c r="AI144" s="1" t="s">
        <v>268</v>
      </c>
      <c r="AJ144" s="1" t="s">
        <v>167</v>
      </c>
      <c r="AK144" s="1" t="s">
        <v>168</v>
      </c>
      <c r="AL144" s="1" t="s">
        <v>172</v>
      </c>
      <c r="AM144" s="1" t="s">
        <v>269</v>
      </c>
      <c r="AN144" s="1" t="s">
        <v>229</v>
      </c>
      <c r="AO144" s="1" t="s">
        <v>447</v>
      </c>
      <c r="AP144" s="1" t="s">
        <v>171</v>
      </c>
      <c r="AQ144" s="1" t="s">
        <v>172</v>
      </c>
      <c r="AR144" s="1" t="s">
        <v>172</v>
      </c>
      <c r="AS144" s="1" t="s">
        <v>172</v>
      </c>
      <c r="AT144" s="1" t="s">
        <v>172</v>
      </c>
      <c r="AU144" s="1" t="s">
        <v>369</v>
      </c>
      <c r="AV144" s="1" t="s">
        <v>232</v>
      </c>
      <c r="AW144" s="1" t="s">
        <v>233</v>
      </c>
      <c r="AX144" s="1" t="s">
        <v>204</v>
      </c>
      <c r="AY144" s="1" t="s">
        <v>177</v>
      </c>
      <c r="AZ144" s="1" t="s">
        <v>206</v>
      </c>
      <c r="BA144" s="1" t="s">
        <v>172</v>
      </c>
      <c r="BB144" s="1" t="s">
        <v>167</v>
      </c>
      <c r="BC144" s="1" t="s">
        <v>172</v>
      </c>
      <c r="BD144" s="1" t="s">
        <v>172</v>
      </c>
      <c r="BE144" s="1" t="s">
        <v>172</v>
      </c>
      <c r="BF144" s="1" t="s">
        <v>172</v>
      </c>
      <c r="BG144" s="1" t="s">
        <v>172</v>
      </c>
      <c r="BH144" s="1" t="s">
        <v>172</v>
      </c>
      <c r="BI144" s="1" t="s">
        <v>172</v>
      </c>
      <c r="BJ144" s="1" t="s">
        <v>389</v>
      </c>
      <c r="BK144" s="1" t="s">
        <v>274</v>
      </c>
      <c r="BL144" s="1" t="s">
        <v>221</v>
      </c>
      <c r="BM144" s="1" t="s">
        <v>209</v>
      </c>
      <c r="BN144" s="1" t="s">
        <v>172</v>
      </c>
      <c r="BO144" s="1" t="s">
        <v>167</v>
      </c>
      <c r="BP144" s="1" t="s">
        <v>172</v>
      </c>
      <c r="BQ144" s="1" t="s">
        <v>955</v>
      </c>
      <c r="BR144" s="1" t="s">
        <v>956</v>
      </c>
      <c r="BS144" s="1" t="s">
        <v>957</v>
      </c>
      <c r="BT144" s="14"/>
    </row>
    <row r="145" spans="1:72" x14ac:dyDescent="0.2">
      <c r="A145" s="29">
        <v>44173.422959178242</v>
      </c>
      <c r="B145" s="1" t="s">
        <v>148</v>
      </c>
      <c r="C145" s="15">
        <v>30511</v>
      </c>
      <c r="D145" s="12">
        <v>44182</v>
      </c>
      <c r="E145" s="13">
        <f t="shared" si="4"/>
        <v>37</v>
      </c>
      <c r="F145" s="1" t="s">
        <v>335</v>
      </c>
      <c r="G145" s="1" t="s">
        <v>958</v>
      </c>
      <c r="H145" s="1" t="s">
        <v>189</v>
      </c>
      <c r="I145" s="1" t="s">
        <v>959</v>
      </c>
      <c r="J145" s="1" t="s">
        <v>34</v>
      </c>
      <c r="K145" s="1" t="s">
        <v>34</v>
      </c>
      <c r="L145" s="1" t="s">
        <v>74</v>
      </c>
      <c r="M145" s="1" t="s">
        <v>17</v>
      </c>
      <c r="N145" s="1" t="s">
        <v>18</v>
      </c>
      <c r="O145" s="1" t="s">
        <v>19</v>
      </c>
      <c r="P145" s="1" t="s">
        <v>190</v>
      </c>
      <c r="Q145" s="1" t="s">
        <v>416</v>
      </c>
      <c r="R145" s="1" t="s">
        <v>192</v>
      </c>
      <c r="S145" s="1" t="s">
        <v>193</v>
      </c>
      <c r="T145" s="1" t="s">
        <v>194</v>
      </c>
      <c r="U145" s="1" t="s">
        <v>189</v>
      </c>
      <c r="V145" s="1" t="s">
        <v>195</v>
      </c>
      <c r="W145" s="1" t="s">
        <v>157</v>
      </c>
      <c r="X145" s="1" t="s">
        <v>196</v>
      </c>
      <c r="Y145" s="1" t="s">
        <v>159</v>
      </c>
      <c r="Z145" s="1">
        <v>2019</v>
      </c>
      <c r="AA145" s="1" t="s">
        <v>247</v>
      </c>
      <c r="AB145" s="1">
        <v>2021</v>
      </c>
      <c r="AC145" s="1" t="s">
        <v>160</v>
      </c>
      <c r="AD145" s="1" t="s">
        <v>161</v>
      </c>
      <c r="AE145" s="1" t="s">
        <v>215</v>
      </c>
      <c r="AF145" s="1" t="s">
        <v>163</v>
      </c>
      <c r="AG145" s="1" t="s">
        <v>267</v>
      </c>
      <c r="AH145" s="1" t="s">
        <v>165</v>
      </c>
      <c r="AI145" s="1" t="s">
        <v>473</v>
      </c>
      <c r="AJ145" s="1" t="s">
        <v>172</v>
      </c>
      <c r="AK145" s="1" t="s">
        <v>326</v>
      </c>
      <c r="AL145" s="1" t="s">
        <v>172</v>
      </c>
      <c r="AM145" s="1" t="s">
        <v>269</v>
      </c>
      <c r="AN145" s="1" t="s">
        <v>169</v>
      </c>
      <c r="AO145" s="1" t="s">
        <v>230</v>
      </c>
      <c r="AP145" s="1" t="s">
        <v>171</v>
      </c>
      <c r="AQ145" s="1" t="s">
        <v>172</v>
      </c>
      <c r="AR145" s="1" t="s">
        <v>172</v>
      </c>
      <c r="AS145" s="1" t="s">
        <v>172</v>
      </c>
      <c r="AT145" s="1" t="s">
        <v>172</v>
      </c>
      <c r="AU145" s="1" t="s">
        <v>292</v>
      </c>
      <c r="AV145" s="1" t="s">
        <v>328</v>
      </c>
      <c r="AW145" s="1" t="s">
        <v>840</v>
      </c>
      <c r="AX145" s="1" t="s">
        <v>204</v>
      </c>
      <c r="AY145" s="1" t="s">
        <v>205</v>
      </c>
      <c r="AZ145" s="1" t="s">
        <v>206</v>
      </c>
      <c r="BA145" s="1" t="s">
        <v>172</v>
      </c>
      <c r="BB145" s="1" t="s">
        <v>172</v>
      </c>
      <c r="BC145" s="1" t="s">
        <v>172</v>
      </c>
      <c r="BD145" s="1" t="s">
        <v>172</v>
      </c>
      <c r="BE145" s="1" t="s">
        <v>172</v>
      </c>
      <c r="BF145" s="1" t="s">
        <v>172</v>
      </c>
      <c r="BG145" s="1" t="s">
        <v>172</v>
      </c>
      <c r="BH145" s="1" t="s">
        <v>172</v>
      </c>
      <c r="BI145" s="1" t="s">
        <v>172</v>
      </c>
      <c r="BJ145" s="1" t="s">
        <v>960</v>
      </c>
      <c r="BK145" s="1" t="s">
        <v>235</v>
      </c>
      <c r="BL145" s="1" t="s">
        <v>467</v>
      </c>
      <c r="BM145" s="1" t="s">
        <v>260</v>
      </c>
      <c r="BN145" s="1" t="s">
        <v>172</v>
      </c>
      <c r="BO145" s="1" t="s">
        <v>172</v>
      </c>
      <c r="BP145" s="1" t="s">
        <v>172</v>
      </c>
      <c r="BQ145" s="1" t="s">
        <v>961</v>
      </c>
      <c r="BR145" s="1" t="s">
        <v>962</v>
      </c>
      <c r="BS145" s="1" t="s">
        <v>963</v>
      </c>
      <c r="BT145" s="14"/>
    </row>
    <row r="146" spans="1:72" x14ac:dyDescent="0.2">
      <c r="A146" s="29">
        <v>44173.425650648147</v>
      </c>
      <c r="B146" s="1" t="s">
        <v>148</v>
      </c>
      <c r="C146" s="15">
        <v>35628</v>
      </c>
      <c r="D146" s="12">
        <v>44182</v>
      </c>
      <c r="E146" s="13">
        <f t="shared" si="4"/>
        <v>23</v>
      </c>
      <c r="F146" s="1" t="s">
        <v>149</v>
      </c>
      <c r="G146" s="1" t="s">
        <v>643</v>
      </c>
      <c r="H146" s="1" t="s">
        <v>189</v>
      </c>
      <c r="I146" s="1" t="s">
        <v>49</v>
      </c>
      <c r="J146" s="1" t="s">
        <v>16</v>
      </c>
      <c r="K146" s="1" t="s">
        <v>16</v>
      </c>
      <c r="L146" s="1" t="s">
        <v>10</v>
      </c>
      <c r="M146" s="1" t="s">
        <v>24</v>
      </c>
      <c r="N146" s="1" t="s">
        <v>25</v>
      </c>
      <c r="O146" s="1" t="s">
        <v>29</v>
      </c>
      <c r="P146" s="1" t="s">
        <v>190</v>
      </c>
      <c r="Q146" s="1" t="s">
        <v>964</v>
      </c>
      <c r="R146" s="1" t="s">
        <v>323</v>
      </c>
      <c r="S146" s="1" t="s">
        <v>193</v>
      </c>
      <c r="T146" s="1" t="s">
        <v>194</v>
      </c>
      <c r="U146" s="1" t="s">
        <v>189</v>
      </c>
      <c r="V146" s="1" t="s">
        <v>195</v>
      </c>
      <c r="W146" s="1" t="s">
        <v>157</v>
      </c>
      <c r="X146" s="1" t="s">
        <v>157</v>
      </c>
      <c r="Y146" s="1" t="s">
        <v>197</v>
      </c>
      <c r="Z146" s="1">
        <v>2020</v>
      </c>
      <c r="AA146" s="1" t="s">
        <v>158</v>
      </c>
      <c r="AB146" s="1">
        <v>2021</v>
      </c>
      <c r="AC146" s="1" t="s">
        <v>160</v>
      </c>
      <c r="AD146" s="1" t="s">
        <v>446</v>
      </c>
      <c r="AE146" s="1" t="s">
        <v>162</v>
      </c>
      <c r="AF146" s="1" t="s">
        <v>266</v>
      </c>
      <c r="AG146" s="1" t="s">
        <v>165</v>
      </c>
      <c r="AH146" s="1" t="s">
        <v>165</v>
      </c>
      <c r="AI146" s="1" t="s">
        <v>965</v>
      </c>
      <c r="AJ146" s="1" t="s">
        <v>167</v>
      </c>
      <c r="AK146" s="1" t="s">
        <v>168</v>
      </c>
      <c r="AL146" s="1" t="s">
        <v>167</v>
      </c>
      <c r="AM146" s="1" t="s">
        <v>200</v>
      </c>
      <c r="AN146" s="1" t="s">
        <v>481</v>
      </c>
      <c r="AO146" s="1" t="s">
        <v>270</v>
      </c>
      <c r="AP146" s="1" t="s">
        <v>165</v>
      </c>
      <c r="AQ146" s="1" t="s">
        <v>172</v>
      </c>
      <c r="AR146" s="1" t="s">
        <v>172</v>
      </c>
      <c r="AS146" s="1" t="s">
        <v>172</v>
      </c>
      <c r="AT146" s="1" t="s">
        <v>172</v>
      </c>
      <c r="AU146" s="1" t="s">
        <v>231</v>
      </c>
      <c r="AV146" s="1" t="s">
        <v>620</v>
      </c>
      <c r="AW146" s="1" t="s">
        <v>233</v>
      </c>
      <c r="AX146" s="1" t="s">
        <v>218</v>
      </c>
      <c r="AY146" s="1" t="s">
        <v>272</v>
      </c>
      <c r="AZ146" s="1" t="s">
        <v>966</v>
      </c>
      <c r="BA146" s="1" t="s">
        <v>172</v>
      </c>
      <c r="BB146" s="1" t="s">
        <v>167</v>
      </c>
      <c r="BC146" s="1" t="s">
        <v>172</v>
      </c>
      <c r="BD146" s="1" t="s">
        <v>172</v>
      </c>
      <c r="BE146" s="1" t="s">
        <v>172</v>
      </c>
      <c r="BF146" s="1" t="s">
        <v>172</v>
      </c>
      <c r="BG146" s="1" t="s">
        <v>172</v>
      </c>
      <c r="BH146" s="1" t="s">
        <v>172</v>
      </c>
      <c r="BI146" s="1" t="s">
        <v>172</v>
      </c>
      <c r="BJ146" s="1" t="s">
        <v>295</v>
      </c>
      <c r="BK146" s="1" t="s">
        <v>274</v>
      </c>
      <c r="BL146" s="1" t="s">
        <v>221</v>
      </c>
      <c r="BM146" s="1" t="s">
        <v>209</v>
      </c>
      <c r="BN146" s="1" t="s">
        <v>172</v>
      </c>
      <c r="BO146" s="1" t="s">
        <v>172</v>
      </c>
      <c r="BP146" s="1" t="s">
        <v>172</v>
      </c>
      <c r="BQ146" s="1" t="s">
        <v>967</v>
      </c>
      <c r="BR146" s="1" t="s">
        <v>968</v>
      </c>
      <c r="BS146" s="1" t="s">
        <v>969</v>
      </c>
      <c r="BT146" s="14"/>
    </row>
    <row r="147" spans="1:72" x14ac:dyDescent="0.2">
      <c r="A147" s="29">
        <v>44173.432727071762</v>
      </c>
      <c r="B147" s="1" t="s">
        <v>148</v>
      </c>
      <c r="C147" s="15">
        <v>32152</v>
      </c>
      <c r="D147" s="12">
        <v>44182</v>
      </c>
      <c r="E147" s="13">
        <f t="shared" si="4"/>
        <v>32</v>
      </c>
      <c r="F147" s="1" t="s">
        <v>149</v>
      </c>
      <c r="G147" s="1" t="s">
        <v>188</v>
      </c>
      <c r="H147" s="1" t="s">
        <v>189</v>
      </c>
      <c r="I147" s="1" t="s">
        <v>89</v>
      </c>
      <c r="J147" s="1" t="s">
        <v>9</v>
      </c>
      <c r="K147" s="1" t="s">
        <v>23</v>
      </c>
      <c r="L147" s="1" t="s">
        <v>48</v>
      </c>
      <c r="M147" s="1" t="s">
        <v>24</v>
      </c>
      <c r="N147" s="1" t="s">
        <v>18</v>
      </c>
      <c r="O147" s="1" t="s">
        <v>19</v>
      </c>
      <c r="P147" s="1" t="s">
        <v>190</v>
      </c>
      <c r="Q147" s="1" t="s">
        <v>284</v>
      </c>
      <c r="R147" s="1" t="s">
        <v>192</v>
      </c>
      <c r="S147" s="1" t="s">
        <v>193</v>
      </c>
      <c r="T147" s="1" t="s">
        <v>194</v>
      </c>
      <c r="U147" s="1" t="s">
        <v>189</v>
      </c>
      <c r="V147" s="1" t="s">
        <v>195</v>
      </c>
      <c r="W147" s="1" t="s">
        <v>196</v>
      </c>
      <c r="X147" s="1" t="s">
        <v>196</v>
      </c>
      <c r="Y147" s="1" t="s">
        <v>197</v>
      </c>
      <c r="Z147" s="1">
        <v>2020</v>
      </c>
      <c r="AA147" s="1" t="s">
        <v>324</v>
      </c>
      <c r="AB147" s="1">
        <v>2021</v>
      </c>
      <c r="AC147" s="1" t="s">
        <v>160</v>
      </c>
      <c r="AD147" s="1" t="s">
        <v>161</v>
      </c>
      <c r="AE147" s="1" t="s">
        <v>162</v>
      </c>
      <c r="AF147" s="1" t="s">
        <v>163</v>
      </c>
      <c r="AG147" s="1" t="s">
        <v>267</v>
      </c>
      <c r="AH147" s="1" t="s">
        <v>165</v>
      </c>
      <c r="AI147" s="1" t="s">
        <v>970</v>
      </c>
      <c r="AJ147" s="1" t="s">
        <v>167</v>
      </c>
      <c r="AK147" s="1" t="s">
        <v>168</v>
      </c>
      <c r="AL147" s="1" t="s">
        <v>172</v>
      </c>
      <c r="AM147" s="1" t="s">
        <v>269</v>
      </c>
      <c r="AN147" s="1" t="s">
        <v>169</v>
      </c>
      <c r="AO147" s="1" t="s">
        <v>474</v>
      </c>
      <c r="AP147" s="1" t="s">
        <v>171</v>
      </c>
      <c r="AQ147" s="1" t="s">
        <v>172</v>
      </c>
      <c r="AR147" s="1" t="s">
        <v>172</v>
      </c>
      <c r="AS147" s="1" t="s">
        <v>172</v>
      </c>
      <c r="AT147" s="1" t="s">
        <v>172</v>
      </c>
      <c r="AU147" s="1" t="s">
        <v>202</v>
      </c>
      <c r="AV147" s="1" t="s">
        <v>328</v>
      </c>
      <c r="AW147" s="1" t="s">
        <v>409</v>
      </c>
      <c r="AX147" s="1" t="s">
        <v>971</v>
      </c>
      <c r="AY147" s="1" t="s">
        <v>272</v>
      </c>
      <c r="AZ147" s="1" t="s">
        <v>206</v>
      </c>
      <c r="BA147" s="1" t="s">
        <v>172</v>
      </c>
      <c r="BB147" s="1" t="s">
        <v>167</v>
      </c>
      <c r="BC147" s="1" t="s">
        <v>172</v>
      </c>
      <c r="BD147" s="1" t="s">
        <v>172</v>
      </c>
      <c r="BE147" s="1" t="s">
        <v>172</v>
      </c>
      <c r="BF147" s="1" t="s">
        <v>172</v>
      </c>
      <c r="BG147" s="1" t="s">
        <v>172</v>
      </c>
      <c r="BH147" s="1" t="s">
        <v>172</v>
      </c>
      <c r="BI147" s="1" t="s">
        <v>172</v>
      </c>
      <c r="BJ147" s="1" t="s">
        <v>972</v>
      </c>
      <c r="BK147" s="1" t="s">
        <v>235</v>
      </c>
      <c r="BL147" s="1" t="s">
        <v>303</v>
      </c>
      <c r="BM147" s="1" t="s">
        <v>493</v>
      </c>
      <c r="BN147" s="1" t="s">
        <v>172</v>
      </c>
      <c r="BO147" s="1" t="s">
        <v>172</v>
      </c>
      <c r="BP147" s="1" t="s">
        <v>172</v>
      </c>
      <c r="BQ147" s="1" t="s">
        <v>973</v>
      </c>
      <c r="BR147" s="1" t="s">
        <v>974</v>
      </c>
      <c r="BS147" s="1" t="s">
        <v>975</v>
      </c>
      <c r="BT147" s="14"/>
    </row>
    <row r="148" spans="1:72" x14ac:dyDescent="0.2">
      <c r="A148" s="29">
        <v>44173.45170424768</v>
      </c>
      <c r="B148" s="1" t="s">
        <v>148</v>
      </c>
      <c r="C148" s="15">
        <v>31912</v>
      </c>
      <c r="D148" s="12">
        <v>44182</v>
      </c>
      <c r="E148" s="13">
        <f t="shared" si="4"/>
        <v>33</v>
      </c>
      <c r="F148" s="1" t="s">
        <v>149</v>
      </c>
      <c r="G148" s="1" t="s">
        <v>377</v>
      </c>
      <c r="H148" s="1" t="s">
        <v>189</v>
      </c>
      <c r="I148" s="1" t="s">
        <v>8</v>
      </c>
      <c r="J148" s="1" t="s">
        <v>9</v>
      </c>
      <c r="K148" s="1" t="s">
        <v>9</v>
      </c>
      <c r="L148" s="1" t="s">
        <v>48</v>
      </c>
      <c r="M148" s="1" t="s">
        <v>35</v>
      </c>
      <c r="N148" s="1" t="s">
        <v>32</v>
      </c>
      <c r="O148" s="1" t="s">
        <v>29</v>
      </c>
      <c r="P148" s="1" t="s">
        <v>190</v>
      </c>
      <c r="Q148" s="1" t="s">
        <v>214</v>
      </c>
      <c r="R148" s="1" t="s">
        <v>192</v>
      </c>
      <c r="S148" s="1" t="s">
        <v>193</v>
      </c>
      <c r="T148" s="1" t="s">
        <v>194</v>
      </c>
      <c r="U148" s="1" t="s">
        <v>189</v>
      </c>
      <c r="V148" s="1" t="s">
        <v>195</v>
      </c>
      <c r="W148" s="1" t="s">
        <v>196</v>
      </c>
      <c r="X148" s="1" t="s">
        <v>196</v>
      </c>
      <c r="Y148" s="1" t="s">
        <v>197</v>
      </c>
      <c r="Z148" s="1">
        <v>2020</v>
      </c>
      <c r="AA148" s="1" t="s">
        <v>408</v>
      </c>
      <c r="AB148" s="1">
        <v>2021</v>
      </c>
      <c r="AC148" s="1" t="s">
        <v>288</v>
      </c>
      <c r="AD148" s="1" t="s">
        <v>161</v>
      </c>
      <c r="AE148" s="1" t="s">
        <v>215</v>
      </c>
      <c r="AF148" s="1" t="s">
        <v>314</v>
      </c>
      <c r="AG148" s="1" t="s">
        <v>164</v>
      </c>
      <c r="AH148" s="1" t="s">
        <v>267</v>
      </c>
      <c r="AI148" s="1" t="s">
        <v>325</v>
      </c>
      <c r="AJ148" s="1" t="s">
        <v>172</v>
      </c>
      <c r="AK148" s="1" t="s">
        <v>290</v>
      </c>
      <c r="AL148" s="1" t="s">
        <v>172</v>
      </c>
      <c r="AM148" s="1" t="s">
        <v>200</v>
      </c>
      <c r="AN148" s="1" t="s">
        <v>169</v>
      </c>
      <c r="AO148" s="1" t="s">
        <v>201</v>
      </c>
      <c r="AP148" s="1" t="s">
        <v>164</v>
      </c>
      <c r="AQ148" s="1" t="s">
        <v>172</v>
      </c>
      <c r="AR148" s="1" t="s">
        <v>172</v>
      </c>
      <c r="AS148" s="1" t="s">
        <v>172</v>
      </c>
      <c r="AT148" s="1" t="s">
        <v>167</v>
      </c>
      <c r="AU148" s="1" t="s">
        <v>976</v>
      </c>
      <c r="AV148" s="1" t="s">
        <v>174</v>
      </c>
      <c r="AW148" s="1" t="s">
        <v>175</v>
      </c>
      <c r="AX148" s="1" t="s">
        <v>977</v>
      </c>
      <c r="AY148" s="1" t="s">
        <v>219</v>
      </c>
      <c r="AZ148" s="1" t="s">
        <v>206</v>
      </c>
      <c r="BA148" s="1" t="s">
        <v>172</v>
      </c>
      <c r="BB148" s="1" t="s">
        <v>167</v>
      </c>
      <c r="BC148" s="1" t="s">
        <v>172</v>
      </c>
      <c r="BD148" s="1" t="s">
        <v>167</v>
      </c>
      <c r="BE148" s="1" t="s">
        <v>167</v>
      </c>
      <c r="BF148" s="1" t="s">
        <v>179</v>
      </c>
      <c r="BG148" s="1" t="s">
        <v>179</v>
      </c>
      <c r="BH148" s="1" t="s">
        <v>172</v>
      </c>
      <c r="BI148" s="1" t="s">
        <v>172</v>
      </c>
      <c r="BJ148" s="1" t="s">
        <v>411</v>
      </c>
      <c r="BK148" s="1" t="s">
        <v>181</v>
      </c>
      <c r="BL148" s="1" t="s">
        <v>330</v>
      </c>
      <c r="BM148" s="1" t="s">
        <v>183</v>
      </c>
      <c r="BN148" s="1" t="s">
        <v>172</v>
      </c>
      <c r="BO148" s="1" t="s">
        <v>167</v>
      </c>
      <c r="BP148" s="1" t="s">
        <v>172</v>
      </c>
      <c r="BQ148" s="1" t="s">
        <v>978</v>
      </c>
      <c r="BR148" s="1" t="s">
        <v>979</v>
      </c>
      <c r="BS148" s="1" t="s">
        <v>980</v>
      </c>
      <c r="BT148" s="14"/>
    </row>
    <row r="149" spans="1:72" x14ac:dyDescent="0.2">
      <c r="A149" s="29">
        <v>44173.466498935188</v>
      </c>
      <c r="B149" s="1" t="s">
        <v>148</v>
      </c>
      <c r="C149" s="15">
        <v>25212</v>
      </c>
      <c r="D149" s="12">
        <v>44182</v>
      </c>
      <c r="E149" s="13">
        <f t="shared" si="4"/>
        <v>51</v>
      </c>
      <c r="F149" s="1" t="s">
        <v>149</v>
      </c>
      <c r="G149" s="1" t="s">
        <v>515</v>
      </c>
      <c r="H149" s="1" t="s">
        <v>189</v>
      </c>
      <c r="I149" s="1" t="s">
        <v>90</v>
      </c>
      <c r="J149" s="1" t="s">
        <v>34</v>
      </c>
      <c r="K149" s="1" t="s">
        <v>34</v>
      </c>
      <c r="L149" s="1" t="s">
        <v>10</v>
      </c>
      <c r="M149" s="1" t="s">
        <v>11</v>
      </c>
      <c r="N149" s="1" t="s">
        <v>32</v>
      </c>
      <c r="O149" s="1" t="s">
        <v>29</v>
      </c>
      <c r="P149" s="1" t="s">
        <v>190</v>
      </c>
      <c r="Q149" s="1" t="s">
        <v>981</v>
      </c>
      <c r="R149" s="1" t="s">
        <v>192</v>
      </c>
      <c r="S149" s="1" t="s">
        <v>193</v>
      </c>
      <c r="T149" s="1" t="s">
        <v>194</v>
      </c>
      <c r="U149" s="1" t="s">
        <v>189</v>
      </c>
      <c r="V149" s="1" t="s">
        <v>195</v>
      </c>
      <c r="W149" s="1" t="s">
        <v>196</v>
      </c>
      <c r="X149" s="1" t="s">
        <v>196</v>
      </c>
      <c r="Y149" s="1" t="s">
        <v>197</v>
      </c>
      <c r="Z149" s="1">
        <v>2020</v>
      </c>
      <c r="AA149" s="1" t="s">
        <v>159</v>
      </c>
      <c r="AB149" s="1">
        <v>2021</v>
      </c>
      <c r="AC149" s="1" t="s">
        <v>160</v>
      </c>
      <c r="AD149" s="1" t="s">
        <v>161</v>
      </c>
      <c r="AE149" s="1" t="s">
        <v>215</v>
      </c>
      <c r="AF149" s="1" t="s">
        <v>163</v>
      </c>
      <c r="AG149" s="1" t="s">
        <v>267</v>
      </c>
      <c r="AH149" s="1" t="s">
        <v>198</v>
      </c>
      <c r="AI149" s="1" t="s">
        <v>198</v>
      </c>
      <c r="AJ149" s="1" t="s">
        <v>167</v>
      </c>
      <c r="AK149" s="1" t="s">
        <v>168</v>
      </c>
      <c r="AL149" s="1" t="s">
        <v>167</v>
      </c>
      <c r="AM149" s="14"/>
      <c r="AN149" s="1" t="s">
        <v>169</v>
      </c>
      <c r="AO149" s="1" t="s">
        <v>972</v>
      </c>
      <c r="AP149" s="1" t="s">
        <v>171</v>
      </c>
      <c r="AQ149" s="1" t="s">
        <v>172</v>
      </c>
      <c r="AR149" s="1" t="s">
        <v>172</v>
      </c>
      <c r="AS149" s="1" t="s">
        <v>172</v>
      </c>
      <c r="AT149" s="1" t="s">
        <v>172</v>
      </c>
      <c r="AU149" s="1" t="s">
        <v>202</v>
      </c>
      <c r="AV149" s="1" t="s">
        <v>174</v>
      </c>
      <c r="AW149" s="1" t="s">
        <v>253</v>
      </c>
      <c r="AX149" s="1" t="s">
        <v>254</v>
      </c>
      <c r="AY149" s="1" t="s">
        <v>205</v>
      </c>
      <c r="AZ149" s="1" t="s">
        <v>206</v>
      </c>
      <c r="BA149" s="1" t="s">
        <v>172</v>
      </c>
      <c r="BB149" s="1" t="s">
        <v>167</v>
      </c>
      <c r="BC149" s="1" t="s">
        <v>172</v>
      </c>
      <c r="BD149" s="1" t="s">
        <v>172</v>
      </c>
      <c r="BE149" s="1" t="s">
        <v>167</v>
      </c>
      <c r="BF149" s="1" t="s">
        <v>172</v>
      </c>
      <c r="BG149" s="1" t="s">
        <v>172</v>
      </c>
      <c r="BH149" s="1" t="s">
        <v>172</v>
      </c>
      <c r="BI149" s="1" t="s">
        <v>172</v>
      </c>
      <c r="BJ149" s="1" t="s">
        <v>257</v>
      </c>
      <c r="BK149" s="1" t="s">
        <v>317</v>
      </c>
      <c r="BL149" s="1" t="s">
        <v>296</v>
      </c>
      <c r="BM149" s="1" t="s">
        <v>972</v>
      </c>
      <c r="BN149" s="1" t="s">
        <v>172</v>
      </c>
      <c r="BO149" s="1" t="s">
        <v>167</v>
      </c>
      <c r="BP149" s="1" t="s">
        <v>172</v>
      </c>
      <c r="BQ149" s="1" t="s">
        <v>982</v>
      </c>
      <c r="BR149" s="1" t="s">
        <v>983</v>
      </c>
      <c r="BS149" s="1" t="s">
        <v>984</v>
      </c>
      <c r="BT149" s="14"/>
    </row>
    <row r="150" spans="1:72" x14ac:dyDescent="0.2">
      <c r="A150" s="29">
        <v>44173.55124763889</v>
      </c>
      <c r="B150" s="1" t="s">
        <v>148</v>
      </c>
      <c r="C150" s="15">
        <v>34585</v>
      </c>
      <c r="D150" s="12">
        <v>44182</v>
      </c>
      <c r="E150" s="13">
        <f t="shared" si="4"/>
        <v>26</v>
      </c>
      <c r="F150" s="1" t="s">
        <v>149</v>
      </c>
      <c r="G150" s="1" t="s">
        <v>985</v>
      </c>
      <c r="H150" s="1" t="s">
        <v>8</v>
      </c>
      <c r="I150" s="1" t="s">
        <v>8</v>
      </c>
      <c r="J150" s="1" t="s">
        <v>16</v>
      </c>
      <c r="K150" s="1" t="s">
        <v>16</v>
      </c>
      <c r="L150" s="1" t="s">
        <v>10</v>
      </c>
      <c r="M150" s="1" t="s">
        <v>11</v>
      </c>
      <c r="N150" s="1" t="s">
        <v>12</v>
      </c>
      <c r="O150" s="1" t="s">
        <v>29</v>
      </c>
      <c r="P150" s="1" t="s">
        <v>986</v>
      </c>
      <c r="Q150" s="1" t="s">
        <v>416</v>
      </c>
      <c r="R150" s="1" t="s">
        <v>337</v>
      </c>
      <c r="S150" s="1" t="s">
        <v>193</v>
      </c>
      <c r="T150" s="1" t="s">
        <v>987</v>
      </c>
      <c r="U150" s="1" t="s">
        <v>8</v>
      </c>
      <c r="V150" s="1" t="s">
        <v>988</v>
      </c>
      <c r="W150" s="1" t="s">
        <v>196</v>
      </c>
      <c r="X150" s="1" t="s">
        <v>196</v>
      </c>
      <c r="Y150" s="1" t="s">
        <v>521</v>
      </c>
      <c r="Z150" s="1">
        <v>2018</v>
      </c>
      <c r="AA150" s="1" t="s">
        <v>197</v>
      </c>
      <c r="AB150" s="1">
        <v>2020</v>
      </c>
      <c r="AC150" s="1" t="s">
        <v>160</v>
      </c>
      <c r="AD150" s="1" t="s">
        <v>161</v>
      </c>
      <c r="AE150" s="1" t="s">
        <v>228</v>
      </c>
      <c r="AF150" s="1" t="s">
        <v>163</v>
      </c>
      <c r="AG150" s="1" t="s">
        <v>165</v>
      </c>
      <c r="AH150" s="1" t="s">
        <v>198</v>
      </c>
      <c r="AI150" s="1" t="s">
        <v>198</v>
      </c>
      <c r="AJ150" s="1" t="s">
        <v>167</v>
      </c>
      <c r="AK150" s="1" t="s">
        <v>168</v>
      </c>
      <c r="AL150" s="1" t="s">
        <v>167</v>
      </c>
      <c r="AM150" s="1" t="s">
        <v>200</v>
      </c>
      <c r="AN150" s="1" t="s">
        <v>169</v>
      </c>
      <c r="AO150" s="1" t="s">
        <v>201</v>
      </c>
      <c r="AP150" s="1" t="s">
        <v>171</v>
      </c>
      <c r="AQ150" s="1" t="s">
        <v>172</v>
      </c>
      <c r="AR150" s="1" t="s">
        <v>172</v>
      </c>
      <c r="AS150" s="1" t="s">
        <v>172</v>
      </c>
      <c r="AT150" s="1" t="s">
        <v>167</v>
      </c>
      <c r="AU150" s="1" t="s">
        <v>369</v>
      </c>
      <c r="AV150" s="1" t="s">
        <v>174</v>
      </c>
      <c r="AW150" s="1" t="s">
        <v>175</v>
      </c>
      <c r="AX150" s="1" t="s">
        <v>218</v>
      </c>
      <c r="AY150" s="1" t="s">
        <v>272</v>
      </c>
      <c r="AZ150" s="1" t="s">
        <v>178</v>
      </c>
      <c r="BA150" s="1" t="s">
        <v>179</v>
      </c>
      <c r="BB150" s="1" t="s">
        <v>172</v>
      </c>
      <c r="BC150" s="1" t="s">
        <v>172</v>
      </c>
      <c r="BD150" s="1" t="s">
        <v>179</v>
      </c>
      <c r="BE150" s="1" t="s">
        <v>167</v>
      </c>
      <c r="BF150" s="1" t="s">
        <v>167</v>
      </c>
      <c r="BG150" s="1" t="s">
        <v>167</v>
      </c>
      <c r="BH150" s="1" t="s">
        <v>167</v>
      </c>
      <c r="BI150" s="1" t="s">
        <v>167</v>
      </c>
      <c r="BJ150" s="1" t="s">
        <v>207</v>
      </c>
      <c r="BK150" s="1" t="s">
        <v>419</v>
      </c>
      <c r="BL150" s="1" t="s">
        <v>811</v>
      </c>
      <c r="BM150" s="1" t="s">
        <v>351</v>
      </c>
      <c r="BN150" s="1" t="s">
        <v>172</v>
      </c>
      <c r="BO150" s="1" t="s">
        <v>172</v>
      </c>
      <c r="BP150" s="1" t="s">
        <v>172</v>
      </c>
      <c r="BQ150" s="1" t="s">
        <v>989</v>
      </c>
      <c r="BR150" s="1" t="s">
        <v>990</v>
      </c>
      <c r="BS150" s="1" t="s">
        <v>991</v>
      </c>
      <c r="BT150" s="14"/>
    </row>
    <row r="151" spans="1:72" x14ac:dyDescent="0.2">
      <c r="A151" s="29">
        <v>44173.573839490738</v>
      </c>
      <c r="B151" s="1" t="s">
        <v>148</v>
      </c>
      <c r="C151" s="15">
        <v>33155</v>
      </c>
      <c r="D151" s="12">
        <v>44182</v>
      </c>
      <c r="E151" s="13">
        <f t="shared" si="4"/>
        <v>30</v>
      </c>
      <c r="F151" s="1" t="s">
        <v>149</v>
      </c>
      <c r="G151" s="1" t="s">
        <v>992</v>
      </c>
      <c r="H151" s="1" t="s">
        <v>38</v>
      </c>
      <c r="I151" s="1" t="s">
        <v>38</v>
      </c>
      <c r="J151" s="1" t="s">
        <v>9</v>
      </c>
      <c r="K151" s="1" t="s">
        <v>9</v>
      </c>
      <c r="L151" s="1" t="s">
        <v>48</v>
      </c>
      <c r="M151" s="1" t="s">
        <v>35</v>
      </c>
      <c r="N151" s="1" t="s">
        <v>12</v>
      </c>
      <c r="O151" s="1" t="s">
        <v>13</v>
      </c>
      <c r="P151" s="1" t="s">
        <v>309</v>
      </c>
      <c r="Q151" s="1" t="s">
        <v>191</v>
      </c>
      <c r="R151" s="1" t="s">
        <v>153</v>
      </c>
      <c r="S151" s="1" t="s">
        <v>243</v>
      </c>
      <c r="T151" s="1" t="s">
        <v>993</v>
      </c>
      <c r="U151" s="1" t="s">
        <v>38</v>
      </c>
      <c r="V151" s="1" t="s">
        <v>994</v>
      </c>
      <c r="W151" s="1" t="s">
        <v>312</v>
      </c>
      <c r="X151" s="1" t="s">
        <v>312</v>
      </c>
      <c r="Y151" s="1" t="s">
        <v>159</v>
      </c>
      <c r="Z151" s="1">
        <v>2016</v>
      </c>
      <c r="AA151" s="1" t="s">
        <v>521</v>
      </c>
      <c r="AB151" s="1">
        <v>2021</v>
      </c>
      <c r="AC151" s="1" t="s">
        <v>288</v>
      </c>
      <c r="AD151" s="1" t="s">
        <v>161</v>
      </c>
      <c r="AE151" s="1" t="s">
        <v>162</v>
      </c>
      <c r="AF151" s="1" t="s">
        <v>163</v>
      </c>
      <c r="AG151" s="1" t="s">
        <v>164</v>
      </c>
      <c r="AH151" s="1" t="s">
        <v>267</v>
      </c>
      <c r="AI151" s="1" t="s">
        <v>289</v>
      </c>
      <c r="AJ151" s="1" t="s">
        <v>172</v>
      </c>
      <c r="AK151" s="1" t="s">
        <v>480</v>
      </c>
      <c r="AL151" s="1" t="s">
        <v>172</v>
      </c>
      <c r="AM151" s="1" t="s">
        <v>326</v>
      </c>
      <c r="AN151" s="1" t="s">
        <v>169</v>
      </c>
      <c r="AO151" s="1" t="s">
        <v>201</v>
      </c>
      <c r="AP151" s="1" t="s">
        <v>171</v>
      </c>
      <c r="AQ151" s="1" t="s">
        <v>172</v>
      </c>
      <c r="AR151" s="1" t="s">
        <v>172</v>
      </c>
      <c r="AS151" s="1" t="s">
        <v>172</v>
      </c>
      <c r="AT151" s="1" t="s">
        <v>172</v>
      </c>
      <c r="AU151" s="1" t="s">
        <v>292</v>
      </c>
      <c r="AV151" s="1" t="s">
        <v>597</v>
      </c>
      <c r="AW151" s="1" t="s">
        <v>840</v>
      </c>
      <c r="AX151" s="1" t="s">
        <v>176</v>
      </c>
      <c r="AY151" s="1" t="s">
        <v>272</v>
      </c>
      <c r="AZ151" s="1" t="s">
        <v>234</v>
      </c>
      <c r="BA151" s="1" t="s">
        <v>172</v>
      </c>
      <c r="BB151" s="1" t="s">
        <v>172</v>
      </c>
      <c r="BC151" s="1" t="s">
        <v>172</v>
      </c>
      <c r="BD151" s="1" t="s">
        <v>172</v>
      </c>
      <c r="BE151" s="1" t="s">
        <v>172</v>
      </c>
      <c r="BF151" s="1" t="s">
        <v>172</v>
      </c>
      <c r="BG151" s="1" t="s">
        <v>172</v>
      </c>
      <c r="BH151" s="1" t="s">
        <v>172</v>
      </c>
      <c r="BI151" s="1" t="s">
        <v>172</v>
      </c>
      <c r="BJ151" s="1" t="s">
        <v>329</v>
      </c>
      <c r="BK151" s="1" t="s">
        <v>181</v>
      </c>
      <c r="BL151" s="1" t="s">
        <v>544</v>
      </c>
      <c r="BM151" s="1" t="s">
        <v>351</v>
      </c>
      <c r="BN151" s="1" t="s">
        <v>172</v>
      </c>
      <c r="BO151" s="1" t="s">
        <v>167</v>
      </c>
      <c r="BP151" s="1" t="s">
        <v>172</v>
      </c>
      <c r="BQ151" s="1" t="s">
        <v>995</v>
      </c>
      <c r="BR151" s="1" t="s">
        <v>996</v>
      </c>
      <c r="BS151" s="1" t="s">
        <v>997</v>
      </c>
      <c r="BT151" s="14"/>
    </row>
    <row r="152" spans="1:72" x14ac:dyDescent="0.2">
      <c r="A152" s="29">
        <v>44173.59613612268</v>
      </c>
      <c r="B152" s="1" t="s">
        <v>187</v>
      </c>
      <c r="C152" s="15">
        <v>37518</v>
      </c>
      <c r="D152" s="12">
        <v>44182</v>
      </c>
      <c r="E152" s="13">
        <f t="shared" si="4"/>
        <v>18</v>
      </c>
      <c r="F152" s="1" t="s">
        <v>497</v>
      </c>
      <c r="G152" s="1" t="s">
        <v>322</v>
      </c>
      <c r="H152" s="1" t="str">
        <f t="shared" ref="H152" si="6">U152</f>
        <v>Bandung Barat</v>
      </c>
      <c r="I152" s="1" t="s">
        <v>38</v>
      </c>
      <c r="J152" s="1" t="s">
        <v>16</v>
      </c>
      <c r="K152" s="1" t="s">
        <v>16</v>
      </c>
      <c r="L152" s="1" t="s">
        <v>10</v>
      </c>
      <c r="M152" s="1" t="s">
        <v>11</v>
      </c>
      <c r="N152" s="1" t="s">
        <v>18</v>
      </c>
      <c r="O152" s="1" t="s">
        <v>19</v>
      </c>
      <c r="P152" s="1" t="s">
        <v>309</v>
      </c>
      <c r="Q152" s="1" t="s">
        <v>998</v>
      </c>
      <c r="R152" s="1" t="s">
        <v>153</v>
      </c>
      <c r="S152" s="1" t="s">
        <v>243</v>
      </c>
      <c r="T152" s="1" t="s">
        <v>310</v>
      </c>
      <c r="U152" s="1" t="s">
        <v>71</v>
      </c>
      <c r="V152" s="1" t="s">
        <v>311</v>
      </c>
      <c r="W152" s="1" t="s">
        <v>312</v>
      </c>
      <c r="X152" s="1" t="s">
        <v>179</v>
      </c>
      <c r="Y152" s="1" t="s">
        <v>408</v>
      </c>
      <c r="Z152" s="1">
        <v>2018</v>
      </c>
      <c r="AA152" s="1" t="s">
        <v>423</v>
      </c>
      <c r="AB152" s="1">
        <v>2021</v>
      </c>
      <c r="AC152" s="1" t="s">
        <v>248</v>
      </c>
      <c r="AD152" s="1" t="s">
        <v>161</v>
      </c>
      <c r="AE152" s="1" t="s">
        <v>162</v>
      </c>
      <c r="AF152" s="1" t="s">
        <v>266</v>
      </c>
      <c r="AG152" s="1" t="s">
        <v>165</v>
      </c>
      <c r="AH152" s="1" t="s">
        <v>198</v>
      </c>
      <c r="AI152" s="1" t="s">
        <v>198</v>
      </c>
      <c r="AJ152" s="1" t="s">
        <v>167</v>
      </c>
      <c r="AK152" s="1" t="s">
        <v>168</v>
      </c>
      <c r="AL152" s="1" t="s">
        <v>167</v>
      </c>
      <c r="AM152" s="1" t="s">
        <v>200</v>
      </c>
      <c r="AN152" s="1" t="s">
        <v>340</v>
      </c>
      <c r="AO152" s="1" t="s">
        <v>270</v>
      </c>
      <c r="AP152" s="1" t="s">
        <v>171</v>
      </c>
      <c r="AQ152" s="1" t="s">
        <v>172</v>
      </c>
      <c r="AR152" s="1" t="s">
        <v>172</v>
      </c>
      <c r="AS152" s="1" t="s">
        <v>172</v>
      </c>
      <c r="AT152" s="1" t="s">
        <v>172</v>
      </c>
      <c r="AU152" s="1" t="s">
        <v>999</v>
      </c>
      <c r="AV152" s="1" t="s">
        <v>359</v>
      </c>
      <c r="AW152" s="1" t="s">
        <v>348</v>
      </c>
      <c r="AX152" s="1" t="s">
        <v>1000</v>
      </c>
      <c r="AY152" s="1" t="s">
        <v>272</v>
      </c>
      <c r="AZ152" s="1" t="s">
        <v>206</v>
      </c>
      <c r="BA152" s="1" t="s">
        <v>172</v>
      </c>
      <c r="BB152" s="1" t="s">
        <v>167</v>
      </c>
      <c r="BC152" s="1" t="s">
        <v>172</v>
      </c>
      <c r="BD152" s="1" t="s">
        <v>172</v>
      </c>
      <c r="BE152" s="1" t="s">
        <v>167</v>
      </c>
      <c r="BF152" s="1" t="s">
        <v>172</v>
      </c>
      <c r="BG152" s="1" t="s">
        <v>172</v>
      </c>
      <c r="BH152" s="1" t="s">
        <v>172</v>
      </c>
      <c r="BI152" s="1" t="s">
        <v>179</v>
      </c>
      <c r="BJ152" s="1" t="s">
        <v>207</v>
      </c>
      <c r="BK152" s="1" t="s">
        <v>258</v>
      </c>
      <c r="BL152" s="1" t="s">
        <v>236</v>
      </c>
      <c r="BM152" s="1" t="s">
        <v>260</v>
      </c>
      <c r="BN152" s="1" t="s">
        <v>172</v>
      </c>
      <c r="BO152" s="1" t="s">
        <v>167</v>
      </c>
      <c r="BP152" s="1" t="s">
        <v>172</v>
      </c>
      <c r="BQ152" s="1" t="s">
        <v>1001</v>
      </c>
      <c r="BR152" s="1" t="s">
        <v>1002</v>
      </c>
      <c r="BS152" s="1" t="s">
        <v>1003</v>
      </c>
      <c r="BT152" s="14"/>
    </row>
    <row r="153" spans="1:72" x14ac:dyDescent="0.2">
      <c r="A153" s="29">
        <v>44173.620877870373</v>
      </c>
      <c r="B153" s="1" t="s">
        <v>148</v>
      </c>
      <c r="C153" s="15">
        <v>31565</v>
      </c>
      <c r="D153" s="12">
        <v>44182</v>
      </c>
      <c r="E153" s="13">
        <f t="shared" si="4"/>
        <v>34</v>
      </c>
      <c r="F153" s="1" t="s">
        <v>149</v>
      </c>
      <c r="G153" s="1" t="s">
        <v>308</v>
      </c>
      <c r="H153" s="1" t="s">
        <v>189</v>
      </c>
      <c r="I153" s="1" t="s">
        <v>66</v>
      </c>
      <c r="J153" s="1" t="s">
        <v>9</v>
      </c>
      <c r="K153" s="1" t="s">
        <v>9</v>
      </c>
      <c r="L153" s="1" t="s">
        <v>48</v>
      </c>
      <c r="M153" s="1" t="s">
        <v>11</v>
      </c>
      <c r="N153" s="1" t="s">
        <v>12</v>
      </c>
      <c r="O153" s="1" t="s">
        <v>13</v>
      </c>
      <c r="P153" s="1" t="s">
        <v>190</v>
      </c>
      <c r="Q153" s="1" t="s">
        <v>1004</v>
      </c>
      <c r="R153" s="1" t="s">
        <v>153</v>
      </c>
      <c r="S153" s="1" t="s">
        <v>193</v>
      </c>
      <c r="T153" s="1" t="s">
        <v>194</v>
      </c>
      <c r="U153" s="1" t="s">
        <v>189</v>
      </c>
      <c r="V153" s="1" t="s">
        <v>195</v>
      </c>
      <c r="W153" s="1" t="s">
        <v>157</v>
      </c>
      <c r="X153" s="1" t="s">
        <v>157</v>
      </c>
      <c r="Y153" s="1" t="s">
        <v>197</v>
      </c>
      <c r="Z153" s="1">
        <v>2020</v>
      </c>
      <c r="AA153" s="1" t="s">
        <v>159</v>
      </c>
      <c r="AB153" s="1">
        <v>2021</v>
      </c>
      <c r="AC153" s="1" t="s">
        <v>160</v>
      </c>
      <c r="AD153" s="1" t="s">
        <v>161</v>
      </c>
      <c r="AE153" s="1" t="s">
        <v>162</v>
      </c>
      <c r="AF153" s="1" t="s">
        <v>266</v>
      </c>
      <c r="AG153" s="1" t="s">
        <v>267</v>
      </c>
      <c r="AH153" s="1" t="s">
        <v>165</v>
      </c>
      <c r="AI153" s="1" t="s">
        <v>166</v>
      </c>
      <c r="AJ153" s="1" t="s">
        <v>167</v>
      </c>
      <c r="AK153" s="14"/>
      <c r="AL153" s="1" t="s">
        <v>167</v>
      </c>
      <c r="AM153" s="14"/>
      <c r="AN153" s="1" t="s">
        <v>169</v>
      </c>
      <c r="AO153" s="1" t="s">
        <v>201</v>
      </c>
      <c r="AP153" s="1" t="s">
        <v>171</v>
      </c>
      <c r="AQ153" s="1" t="s">
        <v>172</v>
      </c>
      <c r="AR153" s="1" t="s">
        <v>172</v>
      </c>
      <c r="AS153" s="1" t="s">
        <v>172</v>
      </c>
      <c r="AT153" s="1" t="s">
        <v>167</v>
      </c>
      <c r="AU153" s="1" t="s">
        <v>947</v>
      </c>
      <c r="AV153" s="1" t="s">
        <v>174</v>
      </c>
      <c r="AW153" s="1" t="s">
        <v>840</v>
      </c>
      <c r="AX153" s="1" t="s">
        <v>218</v>
      </c>
      <c r="AY153" s="1" t="s">
        <v>205</v>
      </c>
      <c r="AZ153" s="1" t="s">
        <v>410</v>
      </c>
      <c r="BA153" s="1" t="s">
        <v>172</v>
      </c>
      <c r="BB153" s="1" t="s">
        <v>167</v>
      </c>
      <c r="BC153" s="1" t="s">
        <v>172</v>
      </c>
      <c r="BD153" s="1" t="s">
        <v>172</v>
      </c>
      <c r="BE153" s="1" t="s">
        <v>172</v>
      </c>
      <c r="BF153" s="1" t="s">
        <v>172</v>
      </c>
      <c r="BG153" s="1" t="s">
        <v>172</v>
      </c>
      <c r="BH153" s="1" t="s">
        <v>172</v>
      </c>
      <c r="BI153" s="1" t="s">
        <v>179</v>
      </c>
      <c r="BJ153" s="1" t="s">
        <v>273</v>
      </c>
      <c r="BK153" s="1" t="s">
        <v>181</v>
      </c>
      <c r="BL153" s="1" t="s">
        <v>548</v>
      </c>
      <c r="BM153" s="1" t="s">
        <v>431</v>
      </c>
      <c r="BN153" s="1" t="s">
        <v>172</v>
      </c>
      <c r="BO153" s="1" t="s">
        <v>167</v>
      </c>
      <c r="BP153" s="1" t="s">
        <v>172</v>
      </c>
      <c r="BQ153" s="1" t="s">
        <v>1005</v>
      </c>
      <c r="BR153" s="1" t="s">
        <v>1006</v>
      </c>
      <c r="BS153" s="1" t="s">
        <v>1007</v>
      </c>
      <c r="BT153" s="14"/>
    </row>
    <row r="154" spans="1:72" x14ac:dyDescent="0.2">
      <c r="A154" s="29">
        <v>44173.64650260417</v>
      </c>
      <c r="B154" s="1" t="s">
        <v>187</v>
      </c>
      <c r="C154" s="15">
        <v>35319</v>
      </c>
      <c r="D154" s="12">
        <v>44182</v>
      </c>
      <c r="E154" s="13">
        <f t="shared" si="4"/>
        <v>24</v>
      </c>
      <c r="F154" s="1" t="s">
        <v>149</v>
      </c>
      <c r="G154" s="1" t="s">
        <v>542</v>
      </c>
      <c r="H154" s="1" t="str">
        <f t="shared" ref="H154:H155" si="7">U154</f>
        <v>Cimahi</v>
      </c>
      <c r="I154" s="1" t="s">
        <v>49</v>
      </c>
      <c r="J154" s="1" t="s">
        <v>16</v>
      </c>
      <c r="K154" s="1" t="s">
        <v>16</v>
      </c>
      <c r="L154" s="1" t="s">
        <v>10</v>
      </c>
      <c r="M154" s="1" t="s">
        <v>24</v>
      </c>
      <c r="N154" s="1" t="s">
        <v>25</v>
      </c>
      <c r="O154" s="1" t="s">
        <v>29</v>
      </c>
      <c r="P154" s="1" t="s">
        <v>309</v>
      </c>
      <c r="Q154" s="1" t="s">
        <v>152</v>
      </c>
      <c r="R154" s="1" t="s">
        <v>153</v>
      </c>
      <c r="S154" s="1" t="s">
        <v>243</v>
      </c>
      <c r="T154" s="1" t="s">
        <v>310</v>
      </c>
      <c r="U154" s="1" t="s">
        <v>37</v>
      </c>
      <c r="V154" s="1" t="s">
        <v>311</v>
      </c>
      <c r="W154" s="1" t="s">
        <v>312</v>
      </c>
      <c r="X154" s="1" t="s">
        <v>357</v>
      </c>
      <c r="Y154" s="1" t="s">
        <v>197</v>
      </c>
      <c r="Z154" s="1">
        <v>2019</v>
      </c>
      <c r="AA154" s="1" t="s">
        <v>423</v>
      </c>
      <c r="AB154" s="1">
        <v>2021</v>
      </c>
      <c r="AC154" s="1" t="s">
        <v>160</v>
      </c>
      <c r="AD154" s="1" t="s">
        <v>161</v>
      </c>
      <c r="AE154" s="1" t="s">
        <v>162</v>
      </c>
      <c r="AF154" s="1" t="s">
        <v>266</v>
      </c>
      <c r="AG154" s="1" t="s">
        <v>267</v>
      </c>
      <c r="AH154" s="1" t="s">
        <v>165</v>
      </c>
      <c r="AI154" s="1" t="s">
        <v>543</v>
      </c>
      <c r="AJ154" s="1" t="s">
        <v>167</v>
      </c>
      <c r="AK154" s="1" t="s">
        <v>168</v>
      </c>
      <c r="AL154" s="1" t="s">
        <v>167</v>
      </c>
      <c r="AM154" s="1" t="s">
        <v>200</v>
      </c>
      <c r="AN154" s="1" t="s">
        <v>169</v>
      </c>
      <c r="AO154" s="1" t="s">
        <v>522</v>
      </c>
      <c r="AP154" s="1" t="s">
        <v>171</v>
      </c>
      <c r="AQ154" s="1" t="s">
        <v>172</v>
      </c>
      <c r="AR154" s="1" t="s">
        <v>172</v>
      </c>
      <c r="AS154" s="1" t="s">
        <v>172</v>
      </c>
      <c r="AT154" s="1" t="s">
        <v>172</v>
      </c>
      <c r="AU154" s="1" t="s">
        <v>202</v>
      </c>
      <c r="AV154" s="1" t="s">
        <v>328</v>
      </c>
      <c r="AW154" s="1" t="s">
        <v>429</v>
      </c>
      <c r="AX154" s="1" t="s">
        <v>218</v>
      </c>
      <c r="AY154" s="1" t="s">
        <v>272</v>
      </c>
      <c r="AZ154" s="1" t="s">
        <v>206</v>
      </c>
      <c r="BA154" s="1" t="s">
        <v>172</v>
      </c>
      <c r="BB154" s="1" t="s">
        <v>167</v>
      </c>
      <c r="BC154" s="1" t="s">
        <v>172</v>
      </c>
      <c r="BD154" s="1" t="s">
        <v>172</v>
      </c>
      <c r="BE154" s="1" t="s">
        <v>172</v>
      </c>
      <c r="BF154" s="1" t="s">
        <v>172</v>
      </c>
      <c r="BG154" s="1" t="s">
        <v>172</v>
      </c>
      <c r="BH154" s="1" t="s">
        <v>172</v>
      </c>
      <c r="BI154" s="1" t="s">
        <v>172</v>
      </c>
      <c r="BJ154" s="1" t="s">
        <v>207</v>
      </c>
      <c r="BK154" s="1" t="s">
        <v>258</v>
      </c>
      <c r="BL154" s="1" t="s">
        <v>544</v>
      </c>
      <c r="BM154" s="1" t="s">
        <v>282</v>
      </c>
      <c r="BN154" s="1" t="s">
        <v>172</v>
      </c>
      <c r="BO154" s="1" t="s">
        <v>167</v>
      </c>
      <c r="BP154" s="1" t="s">
        <v>172</v>
      </c>
      <c r="BQ154" s="1" t="s">
        <v>545</v>
      </c>
      <c r="BR154" s="1" t="s">
        <v>546</v>
      </c>
      <c r="BS154" s="1" t="s">
        <v>547</v>
      </c>
      <c r="BT154" s="14"/>
    </row>
    <row r="155" spans="1:72" x14ac:dyDescent="0.2">
      <c r="A155" s="29">
        <v>44173.673219872682</v>
      </c>
      <c r="B155" s="1" t="s">
        <v>148</v>
      </c>
      <c r="C155" s="15">
        <v>30482</v>
      </c>
      <c r="D155" s="12">
        <v>44182</v>
      </c>
      <c r="E155" s="13">
        <f t="shared" si="4"/>
        <v>37</v>
      </c>
      <c r="F155" s="1" t="s">
        <v>149</v>
      </c>
      <c r="G155" s="1" t="s">
        <v>773</v>
      </c>
      <c r="H155" s="1" t="str">
        <f t="shared" si="7"/>
        <v>Bandung Barat</v>
      </c>
      <c r="I155" s="1" t="s">
        <v>75</v>
      </c>
      <c r="J155" s="1" t="s">
        <v>23</v>
      </c>
      <c r="K155" s="1" t="s">
        <v>16</v>
      </c>
      <c r="L155" s="1" t="s">
        <v>10</v>
      </c>
      <c r="M155" s="1" t="s">
        <v>11</v>
      </c>
      <c r="N155" s="1" t="s">
        <v>18</v>
      </c>
      <c r="O155" s="1" t="s">
        <v>19</v>
      </c>
      <c r="P155" s="1" t="s">
        <v>309</v>
      </c>
      <c r="Q155" s="1" t="s">
        <v>191</v>
      </c>
      <c r="R155" s="1" t="s">
        <v>192</v>
      </c>
      <c r="S155" s="1" t="s">
        <v>243</v>
      </c>
      <c r="T155" s="1" t="s">
        <v>310</v>
      </c>
      <c r="U155" s="1" t="s">
        <v>71</v>
      </c>
      <c r="V155" s="1" t="s">
        <v>311</v>
      </c>
      <c r="W155" s="1" t="s">
        <v>357</v>
      </c>
      <c r="X155" s="1" t="s">
        <v>357</v>
      </c>
      <c r="Y155" s="1" t="s">
        <v>423</v>
      </c>
      <c r="Z155" s="1">
        <v>2016</v>
      </c>
      <c r="AA155" s="1" t="s">
        <v>423</v>
      </c>
      <c r="AB155" s="1">
        <v>2021</v>
      </c>
      <c r="AC155" s="1" t="s">
        <v>160</v>
      </c>
      <c r="AD155" s="1" t="s">
        <v>161</v>
      </c>
      <c r="AE155" s="1" t="s">
        <v>162</v>
      </c>
      <c r="AF155" s="1" t="s">
        <v>163</v>
      </c>
      <c r="AG155" s="1" t="s">
        <v>267</v>
      </c>
      <c r="AH155" s="1" t="s">
        <v>165</v>
      </c>
      <c r="AI155" s="1" t="s">
        <v>428</v>
      </c>
      <c r="AJ155" s="1" t="s">
        <v>172</v>
      </c>
      <c r="AK155" s="1" t="s">
        <v>326</v>
      </c>
      <c r="AL155" s="1" t="s">
        <v>167</v>
      </c>
      <c r="AM155" s="14"/>
      <c r="AN155" s="1" t="s">
        <v>169</v>
      </c>
      <c r="AO155" s="1" t="s">
        <v>270</v>
      </c>
      <c r="AP155" s="1" t="s">
        <v>171</v>
      </c>
      <c r="AQ155" s="1" t="s">
        <v>172</v>
      </c>
      <c r="AR155" s="1" t="s">
        <v>172</v>
      </c>
      <c r="AS155" s="1" t="s">
        <v>172</v>
      </c>
      <c r="AT155" s="1" t="s">
        <v>172</v>
      </c>
      <c r="AU155" s="1" t="s">
        <v>393</v>
      </c>
      <c r="AV155" s="1" t="s">
        <v>328</v>
      </c>
      <c r="AW155" s="1" t="s">
        <v>294</v>
      </c>
      <c r="AX155" s="1" t="s">
        <v>218</v>
      </c>
      <c r="AY155" s="1" t="s">
        <v>177</v>
      </c>
      <c r="AZ155" s="1" t="s">
        <v>178</v>
      </c>
      <c r="BA155" s="1" t="s">
        <v>172</v>
      </c>
      <c r="BB155" s="1" t="s">
        <v>179</v>
      </c>
      <c r="BC155" s="1" t="s">
        <v>172</v>
      </c>
      <c r="BD155" s="1" t="s">
        <v>172</v>
      </c>
      <c r="BE155" s="1" t="s">
        <v>172</v>
      </c>
      <c r="BF155" s="1" t="s">
        <v>172</v>
      </c>
      <c r="BG155" s="1" t="s">
        <v>172</v>
      </c>
      <c r="BH155" s="1" t="s">
        <v>172</v>
      </c>
      <c r="BI155" s="1" t="s">
        <v>172</v>
      </c>
      <c r="BJ155" s="1" t="s">
        <v>273</v>
      </c>
      <c r="BK155" s="1" t="s">
        <v>822</v>
      </c>
      <c r="BL155" s="1" t="s">
        <v>1008</v>
      </c>
      <c r="BM155" s="1" t="s">
        <v>318</v>
      </c>
      <c r="BN155" s="1" t="s">
        <v>172</v>
      </c>
      <c r="BO155" s="1" t="s">
        <v>167</v>
      </c>
      <c r="BP155" s="1" t="s">
        <v>172</v>
      </c>
      <c r="BQ155" s="1" t="s">
        <v>1009</v>
      </c>
      <c r="BR155" s="1" t="s">
        <v>1010</v>
      </c>
      <c r="BS155" s="1" t="s">
        <v>1011</v>
      </c>
      <c r="BT155" s="14"/>
    </row>
    <row r="156" spans="1:72" x14ac:dyDescent="0.2">
      <c r="A156" s="29">
        <v>44173.673864062497</v>
      </c>
      <c r="B156" s="1" t="s">
        <v>148</v>
      </c>
      <c r="C156" s="15">
        <v>33394</v>
      </c>
      <c r="D156" s="12">
        <v>44182</v>
      </c>
      <c r="E156" s="13">
        <f t="shared" si="4"/>
        <v>29</v>
      </c>
      <c r="F156" s="1" t="s">
        <v>149</v>
      </c>
      <c r="G156" s="1" t="s">
        <v>399</v>
      </c>
      <c r="H156" s="1" t="s">
        <v>15</v>
      </c>
      <c r="I156" s="1" t="s">
        <v>56</v>
      </c>
      <c r="J156" s="1" t="s">
        <v>23</v>
      </c>
      <c r="K156" s="1" t="s">
        <v>23</v>
      </c>
      <c r="L156" s="1" t="s">
        <v>48</v>
      </c>
      <c r="M156" s="1" t="s">
        <v>60</v>
      </c>
      <c r="N156" s="1" t="s">
        <v>12</v>
      </c>
      <c r="O156" s="1" t="s">
        <v>39</v>
      </c>
      <c r="P156" s="1" t="s">
        <v>633</v>
      </c>
      <c r="Q156" s="1" t="s">
        <v>152</v>
      </c>
      <c r="R156" s="1" t="s">
        <v>153</v>
      </c>
      <c r="S156" s="1" t="s">
        <v>745</v>
      </c>
      <c r="T156" s="1" t="s">
        <v>635</v>
      </c>
      <c r="U156" s="1" t="s">
        <v>15</v>
      </c>
      <c r="V156" s="19" t="s">
        <v>246</v>
      </c>
      <c r="W156" s="1" t="s">
        <v>357</v>
      </c>
      <c r="X156" s="1" t="s">
        <v>357</v>
      </c>
      <c r="Y156" s="1" t="s">
        <v>159</v>
      </c>
      <c r="Z156" s="1">
        <v>2016</v>
      </c>
      <c r="AA156" s="1" t="s">
        <v>159</v>
      </c>
      <c r="AB156" s="1">
        <v>2021</v>
      </c>
      <c r="AC156" s="1" t="s">
        <v>160</v>
      </c>
      <c r="AD156" s="1" t="s">
        <v>161</v>
      </c>
      <c r="AE156" s="1" t="s">
        <v>215</v>
      </c>
      <c r="AF156" s="1" t="s">
        <v>266</v>
      </c>
      <c r="AG156" s="1" t="s">
        <v>165</v>
      </c>
      <c r="AH156" s="1" t="s">
        <v>165</v>
      </c>
      <c r="AI156" s="1" t="s">
        <v>301</v>
      </c>
      <c r="AJ156" s="1" t="s">
        <v>167</v>
      </c>
      <c r="AK156" s="1" t="s">
        <v>168</v>
      </c>
      <c r="AL156" s="1" t="s">
        <v>172</v>
      </c>
      <c r="AM156" s="1" t="s">
        <v>326</v>
      </c>
      <c r="AN156" s="1" t="s">
        <v>169</v>
      </c>
      <c r="AO156" s="1" t="s">
        <v>270</v>
      </c>
      <c r="AP156" s="1" t="s">
        <v>171</v>
      </c>
      <c r="AQ156" s="1" t="s">
        <v>172</v>
      </c>
      <c r="AR156" s="1" t="s">
        <v>172</v>
      </c>
      <c r="AS156" s="1" t="s">
        <v>172</v>
      </c>
      <c r="AT156" s="1" t="s">
        <v>172</v>
      </c>
      <c r="AU156" s="1" t="s">
        <v>292</v>
      </c>
      <c r="AV156" s="1" t="s">
        <v>174</v>
      </c>
      <c r="AW156" s="1" t="s">
        <v>394</v>
      </c>
      <c r="AX156" s="1" t="s">
        <v>204</v>
      </c>
      <c r="AY156" s="1" t="s">
        <v>272</v>
      </c>
      <c r="AZ156" s="1" t="s">
        <v>234</v>
      </c>
      <c r="BA156" s="1" t="s">
        <v>172</v>
      </c>
      <c r="BB156" s="1" t="s">
        <v>172</v>
      </c>
      <c r="BC156" s="1" t="s">
        <v>172</v>
      </c>
      <c r="BD156" s="1" t="s">
        <v>172</v>
      </c>
      <c r="BE156" s="1" t="s">
        <v>172</v>
      </c>
      <c r="BF156" s="1" t="s">
        <v>172</v>
      </c>
      <c r="BG156" s="1" t="s">
        <v>172</v>
      </c>
      <c r="BH156" s="1" t="s">
        <v>172</v>
      </c>
      <c r="BI156" s="1" t="s">
        <v>172</v>
      </c>
      <c r="BJ156" s="1" t="s">
        <v>389</v>
      </c>
      <c r="BK156" s="1" t="s">
        <v>419</v>
      </c>
      <c r="BL156" s="1" t="s">
        <v>467</v>
      </c>
      <c r="BM156" s="1" t="s">
        <v>209</v>
      </c>
      <c r="BN156" s="1" t="s">
        <v>172</v>
      </c>
      <c r="BO156" s="1" t="s">
        <v>172</v>
      </c>
      <c r="BP156" s="1" t="s">
        <v>172</v>
      </c>
      <c r="BQ156" s="1" t="s">
        <v>782</v>
      </c>
      <c r="BR156" s="1" t="s">
        <v>783</v>
      </c>
      <c r="BS156" s="1" t="s">
        <v>784</v>
      </c>
      <c r="BT156" s="14"/>
    </row>
    <row r="157" spans="1:72" x14ac:dyDescent="0.2">
      <c r="A157" s="29">
        <v>44173.793885312502</v>
      </c>
      <c r="B157" s="1" t="s">
        <v>148</v>
      </c>
      <c r="C157" s="15">
        <v>31674</v>
      </c>
      <c r="D157" s="12">
        <v>44182</v>
      </c>
      <c r="E157" s="13">
        <f t="shared" si="4"/>
        <v>34</v>
      </c>
      <c r="F157" s="1" t="s">
        <v>149</v>
      </c>
      <c r="G157" s="1" t="s">
        <v>992</v>
      </c>
      <c r="H157" s="1" t="s">
        <v>189</v>
      </c>
      <c r="I157" s="1" t="s">
        <v>76</v>
      </c>
      <c r="J157" s="1" t="s">
        <v>34</v>
      </c>
      <c r="K157" s="1" t="s">
        <v>9</v>
      </c>
      <c r="L157" s="1" t="s">
        <v>48</v>
      </c>
      <c r="M157" s="1" t="s">
        <v>35</v>
      </c>
      <c r="N157" s="1" t="s">
        <v>25</v>
      </c>
      <c r="O157" s="1" t="s">
        <v>19</v>
      </c>
      <c r="P157" s="1" t="s">
        <v>190</v>
      </c>
      <c r="Q157" s="1" t="s">
        <v>284</v>
      </c>
      <c r="R157" s="1" t="s">
        <v>192</v>
      </c>
      <c r="S157" s="1" t="s">
        <v>193</v>
      </c>
      <c r="T157" s="1" t="s">
        <v>194</v>
      </c>
      <c r="U157" s="1" t="s">
        <v>189</v>
      </c>
      <c r="V157" s="1" t="s">
        <v>195</v>
      </c>
      <c r="W157" s="1" t="s">
        <v>196</v>
      </c>
      <c r="X157" s="1" t="s">
        <v>196</v>
      </c>
      <c r="Y157" s="1" t="s">
        <v>197</v>
      </c>
      <c r="Z157" s="1">
        <v>2020</v>
      </c>
      <c r="AA157" s="1" t="s">
        <v>158</v>
      </c>
      <c r="AB157" s="1">
        <v>2021</v>
      </c>
      <c r="AC157" s="1" t="s">
        <v>288</v>
      </c>
      <c r="AD157" s="1" t="s">
        <v>161</v>
      </c>
      <c r="AE157" s="1" t="s">
        <v>162</v>
      </c>
      <c r="AF157" s="1" t="s">
        <v>163</v>
      </c>
      <c r="AG157" s="1" t="s">
        <v>267</v>
      </c>
      <c r="AH157" s="1" t="s">
        <v>198</v>
      </c>
      <c r="AI157" s="1" t="s">
        <v>198</v>
      </c>
      <c r="AJ157" s="1" t="s">
        <v>167</v>
      </c>
      <c r="AK157" s="14"/>
      <c r="AL157" s="1" t="s">
        <v>167</v>
      </c>
      <c r="AM157" s="14"/>
      <c r="AN157" s="1" t="s">
        <v>169</v>
      </c>
      <c r="AO157" s="1" t="s">
        <v>170</v>
      </c>
      <c r="AP157" s="1" t="s">
        <v>171</v>
      </c>
      <c r="AQ157" s="1" t="s">
        <v>172</v>
      </c>
      <c r="AR157" s="1" t="s">
        <v>172</v>
      </c>
      <c r="AS157" s="1" t="s">
        <v>172</v>
      </c>
      <c r="AT157" s="1" t="s">
        <v>172</v>
      </c>
      <c r="AU157" s="1" t="s">
        <v>202</v>
      </c>
      <c r="AV157" s="1" t="s">
        <v>174</v>
      </c>
      <c r="AW157" s="1" t="s">
        <v>348</v>
      </c>
      <c r="AX157" s="1" t="s">
        <v>204</v>
      </c>
      <c r="AY157" s="1" t="s">
        <v>272</v>
      </c>
      <c r="AZ157" s="1" t="s">
        <v>410</v>
      </c>
      <c r="BA157" s="1" t="s">
        <v>172</v>
      </c>
      <c r="BB157" s="1" t="s">
        <v>167</v>
      </c>
      <c r="BC157" s="1" t="s">
        <v>172</v>
      </c>
      <c r="BD157" s="1" t="s">
        <v>172</v>
      </c>
      <c r="BE157" s="1" t="s">
        <v>172</v>
      </c>
      <c r="BF157" s="1" t="s">
        <v>172</v>
      </c>
      <c r="BG157" s="1" t="s">
        <v>172</v>
      </c>
      <c r="BH157" s="1" t="s">
        <v>172</v>
      </c>
      <c r="BI157" s="1" t="s">
        <v>172</v>
      </c>
      <c r="BJ157" s="1" t="s">
        <v>389</v>
      </c>
      <c r="BK157" s="1" t="s">
        <v>235</v>
      </c>
      <c r="BL157" s="1" t="s">
        <v>182</v>
      </c>
      <c r="BM157" s="1" t="s">
        <v>260</v>
      </c>
      <c r="BN157" s="1" t="s">
        <v>172</v>
      </c>
      <c r="BO157" s="1" t="s">
        <v>172</v>
      </c>
      <c r="BP157" s="1" t="s">
        <v>172</v>
      </c>
      <c r="BQ157" s="1" t="s">
        <v>1012</v>
      </c>
      <c r="BR157" s="1" t="s">
        <v>1013</v>
      </c>
      <c r="BS157" s="1" t="s">
        <v>1014</v>
      </c>
      <c r="BT157" s="14"/>
    </row>
    <row r="158" spans="1:72" x14ac:dyDescent="0.2">
      <c r="A158" s="29">
        <v>44174.448984259259</v>
      </c>
      <c r="B158" s="1" t="s">
        <v>148</v>
      </c>
      <c r="C158" s="15">
        <v>34197</v>
      </c>
      <c r="D158" s="12">
        <v>44182</v>
      </c>
      <c r="E158" s="13">
        <f t="shared" si="4"/>
        <v>27</v>
      </c>
      <c r="F158" s="1" t="s">
        <v>355</v>
      </c>
      <c r="G158" s="1" t="s">
        <v>188</v>
      </c>
      <c r="H158" s="1" t="s">
        <v>189</v>
      </c>
      <c r="I158" s="16" t="s">
        <v>614</v>
      </c>
      <c r="J158" s="1" t="s">
        <v>23</v>
      </c>
      <c r="K158" s="1" t="s">
        <v>23</v>
      </c>
      <c r="L158" s="1" t="s">
        <v>10</v>
      </c>
      <c r="M158" s="1" t="s">
        <v>17</v>
      </c>
      <c r="N158" s="1" t="s">
        <v>18</v>
      </c>
      <c r="O158" s="1" t="s">
        <v>19</v>
      </c>
      <c r="P158" s="1" t="s">
        <v>190</v>
      </c>
      <c r="Q158" s="1" t="s">
        <v>191</v>
      </c>
      <c r="R158" s="1" t="s">
        <v>192</v>
      </c>
      <c r="S158" s="1" t="s">
        <v>193</v>
      </c>
      <c r="T158" s="1" t="s">
        <v>194</v>
      </c>
      <c r="U158" s="1" t="s">
        <v>189</v>
      </c>
      <c r="V158" s="1" t="s">
        <v>195</v>
      </c>
      <c r="W158" s="1" t="s">
        <v>787</v>
      </c>
      <c r="X158" s="1" t="s">
        <v>787</v>
      </c>
      <c r="Y158" s="1" t="s">
        <v>521</v>
      </c>
      <c r="Z158" s="1">
        <v>2020</v>
      </c>
      <c r="AA158" s="1" t="s">
        <v>423</v>
      </c>
      <c r="AB158" s="1">
        <v>2021</v>
      </c>
      <c r="AC158" s="1" t="s">
        <v>160</v>
      </c>
      <c r="AD158" s="1" t="s">
        <v>161</v>
      </c>
      <c r="AE158" s="1" t="s">
        <v>228</v>
      </c>
      <c r="AF158" s="1" t="s">
        <v>163</v>
      </c>
      <c r="AG158" s="1" t="s">
        <v>267</v>
      </c>
      <c r="AH158" s="1" t="s">
        <v>165</v>
      </c>
      <c r="AI158" s="1" t="s">
        <v>339</v>
      </c>
      <c r="AJ158" s="1" t="s">
        <v>172</v>
      </c>
      <c r="AK158" s="1" t="s">
        <v>480</v>
      </c>
      <c r="AL158" s="1" t="s">
        <v>167</v>
      </c>
      <c r="AM158" s="1" t="s">
        <v>480</v>
      </c>
      <c r="AN158" s="1" t="s">
        <v>169</v>
      </c>
      <c r="AO158" s="1" t="s">
        <v>201</v>
      </c>
      <c r="AP158" s="1" t="s">
        <v>171</v>
      </c>
      <c r="AQ158" s="1" t="s">
        <v>172</v>
      </c>
      <c r="AR158" s="1" t="s">
        <v>172</v>
      </c>
      <c r="AS158" s="1" t="s">
        <v>172</v>
      </c>
      <c r="AT158" s="1" t="s">
        <v>172</v>
      </c>
      <c r="AU158" s="1" t="s">
        <v>202</v>
      </c>
      <c r="AV158" s="1" t="s">
        <v>342</v>
      </c>
      <c r="AW158" s="1" t="s">
        <v>233</v>
      </c>
      <c r="AX158" s="1" t="s">
        <v>218</v>
      </c>
      <c r="AY158" s="1" t="s">
        <v>219</v>
      </c>
      <c r="AZ158" s="1" t="s">
        <v>410</v>
      </c>
      <c r="BA158" s="1" t="s">
        <v>167</v>
      </c>
      <c r="BB158" s="1" t="s">
        <v>167</v>
      </c>
      <c r="BC158" s="1" t="s">
        <v>172</v>
      </c>
      <c r="BD158" s="1" t="s">
        <v>172</v>
      </c>
      <c r="BE158" s="1" t="s">
        <v>167</v>
      </c>
      <c r="BF158" s="1" t="s">
        <v>179</v>
      </c>
      <c r="BG158" s="1" t="s">
        <v>172</v>
      </c>
      <c r="BH158" s="1" t="s">
        <v>172</v>
      </c>
      <c r="BI158" s="1" t="s">
        <v>179</v>
      </c>
      <c r="BJ158" s="1" t="s">
        <v>207</v>
      </c>
      <c r="BK158" s="1" t="s">
        <v>274</v>
      </c>
      <c r="BL158" s="1" t="s">
        <v>350</v>
      </c>
      <c r="BM158" s="1" t="s">
        <v>282</v>
      </c>
      <c r="BN158" s="1" t="s">
        <v>172</v>
      </c>
      <c r="BO158" s="1" t="s">
        <v>172</v>
      </c>
      <c r="BP158" s="1" t="s">
        <v>172</v>
      </c>
      <c r="BQ158" s="1" t="s">
        <v>1015</v>
      </c>
      <c r="BR158" s="1" t="s">
        <v>1016</v>
      </c>
      <c r="BS158" s="1" t="s">
        <v>1017</v>
      </c>
      <c r="BT158" s="14"/>
    </row>
    <row r="159" spans="1:72" x14ac:dyDescent="0.2">
      <c r="A159" s="29">
        <v>44175.351803611113</v>
      </c>
      <c r="B159" s="1" t="s">
        <v>187</v>
      </c>
      <c r="C159" s="15">
        <v>35545</v>
      </c>
      <c r="D159" s="12">
        <v>44182</v>
      </c>
      <c r="E159" s="13">
        <f t="shared" si="4"/>
        <v>23</v>
      </c>
      <c r="F159" s="1" t="s">
        <v>149</v>
      </c>
      <c r="G159" s="1" t="s">
        <v>188</v>
      </c>
      <c r="H159" s="1" t="str">
        <f t="shared" ref="H159:H160" si="8">U159</f>
        <v>Bandung Barat</v>
      </c>
      <c r="I159" s="1" t="s">
        <v>90</v>
      </c>
      <c r="J159" s="1" t="s">
        <v>16</v>
      </c>
      <c r="K159" s="1" t="s">
        <v>16</v>
      </c>
      <c r="L159" s="1" t="s">
        <v>10</v>
      </c>
      <c r="M159" s="1" t="s">
        <v>11</v>
      </c>
      <c r="N159" s="1" t="s">
        <v>18</v>
      </c>
      <c r="O159" s="1" t="s">
        <v>19</v>
      </c>
      <c r="P159" s="1" t="s">
        <v>1018</v>
      </c>
      <c r="Q159" s="1" t="s">
        <v>191</v>
      </c>
      <c r="R159" s="1" t="s">
        <v>153</v>
      </c>
      <c r="S159" s="1" t="s">
        <v>243</v>
      </c>
      <c r="T159" s="1" t="s">
        <v>310</v>
      </c>
      <c r="U159" s="1" t="s">
        <v>71</v>
      </c>
      <c r="V159" s="1" t="s">
        <v>311</v>
      </c>
      <c r="W159" s="1" t="s">
        <v>179</v>
      </c>
      <c r="X159" s="1" t="s">
        <v>179</v>
      </c>
      <c r="Y159" s="1" t="s">
        <v>423</v>
      </c>
      <c r="Z159" s="1">
        <v>2018</v>
      </c>
      <c r="AA159" s="1" t="s">
        <v>423</v>
      </c>
      <c r="AB159" s="1">
        <v>2021</v>
      </c>
      <c r="AC159" s="1" t="s">
        <v>160</v>
      </c>
      <c r="AD159" s="1" t="s">
        <v>161</v>
      </c>
      <c r="AE159" s="1" t="s">
        <v>215</v>
      </c>
      <c r="AF159" s="1" t="s">
        <v>266</v>
      </c>
      <c r="AG159" s="1" t="s">
        <v>165</v>
      </c>
      <c r="AH159" s="1" t="s">
        <v>165</v>
      </c>
      <c r="AI159" s="1" t="s">
        <v>1019</v>
      </c>
      <c r="AJ159" s="1" t="s">
        <v>167</v>
      </c>
      <c r="AK159" s="1" t="s">
        <v>168</v>
      </c>
      <c r="AL159" s="1" t="s">
        <v>167</v>
      </c>
      <c r="AM159" s="14"/>
      <c r="AN159" s="1" t="s">
        <v>169</v>
      </c>
      <c r="AO159" s="1" t="s">
        <v>522</v>
      </c>
      <c r="AP159" s="1" t="s">
        <v>171</v>
      </c>
      <c r="AQ159" s="1" t="s">
        <v>172</v>
      </c>
      <c r="AR159" s="1" t="s">
        <v>172</v>
      </c>
      <c r="AS159" s="1" t="s">
        <v>172</v>
      </c>
      <c r="AT159" s="1" t="s">
        <v>172</v>
      </c>
      <c r="AU159" s="1" t="s">
        <v>202</v>
      </c>
      <c r="AV159" s="1" t="s">
        <v>279</v>
      </c>
      <c r="AW159" s="1" t="s">
        <v>217</v>
      </c>
      <c r="AX159" s="1" t="s">
        <v>218</v>
      </c>
      <c r="AY159" s="1" t="s">
        <v>219</v>
      </c>
      <c r="AZ159" s="1" t="s">
        <v>178</v>
      </c>
      <c r="BA159" s="1" t="s">
        <v>167</v>
      </c>
      <c r="BB159" s="1" t="s">
        <v>167</v>
      </c>
      <c r="BC159" s="1" t="s">
        <v>172</v>
      </c>
      <c r="BD159" s="1" t="s">
        <v>172</v>
      </c>
      <c r="BE159" s="1" t="s">
        <v>172</v>
      </c>
      <c r="BF159" s="1" t="s">
        <v>172</v>
      </c>
      <c r="BG159" s="1" t="s">
        <v>172</v>
      </c>
      <c r="BH159" s="1" t="s">
        <v>172</v>
      </c>
      <c r="BI159" s="1" t="s">
        <v>179</v>
      </c>
      <c r="BJ159" s="1" t="s">
        <v>273</v>
      </c>
      <c r="BK159" s="1" t="s">
        <v>274</v>
      </c>
      <c r="BL159" s="1" t="s">
        <v>1020</v>
      </c>
      <c r="BM159" s="1" t="s">
        <v>282</v>
      </c>
      <c r="BN159" s="1" t="s">
        <v>172</v>
      </c>
      <c r="BO159" s="1" t="s">
        <v>172</v>
      </c>
      <c r="BP159" s="1" t="s">
        <v>172</v>
      </c>
      <c r="BQ159" s="14"/>
      <c r="BR159" s="14"/>
      <c r="BS159" s="14"/>
      <c r="BT159" s="14"/>
    </row>
    <row r="160" spans="1:72" x14ac:dyDescent="0.2">
      <c r="A160" s="29">
        <v>44175.379103680556</v>
      </c>
      <c r="B160" s="1" t="s">
        <v>148</v>
      </c>
      <c r="C160" s="15">
        <v>35567</v>
      </c>
      <c r="D160" s="12">
        <v>44182</v>
      </c>
      <c r="E160" s="13">
        <f t="shared" si="4"/>
        <v>23</v>
      </c>
      <c r="F160" s="1" t="s">
        <v>149</v>
      </c>
      <c r="G160" s="1" t="s">
        <v>942</v>
      </c>
      <c r="H160" s="1" t="str">
        <f t="shared" si="8"/>
        <v>Bandung Barat</v>
      </c>
      <c r="I160" s="1" t="s">
        <v>62</v>
      </c>
      <c r="J160" s="1" t="s">
        <v>16</v>
      </c>
      <c r="K160" s="1" t="s">
        <v>16</v>
      </c>
      <c r="L160" s="1" t="s">
        <v>10</v>
      </c>
      <c r="M160" s="1" t="s">
        <v>11</v>
      </c>
      <c r="N160" s="1" t="s">
        <v>18</v>
      </c>
      <c r="O160" s="1" t="s">
        <v>19</v>
      </c>
      <c r="P160" s="1" t="s">
        <v>1018</v>
      </c>
      <c r="Q160" s="1" t="s">
        <v>152</v>
      </c>
      <c r="R160" s="1" t="s">
        <v>192</v>
      </c>
      <c r="S160" s="1" t="s">
        <v>243</v>
      </c>
      <c r="T160" s="1" t="s">
        <v>310</v>
      </c>
      <c r="U160" s="1" t="s">
        <v>71</v>
      </c>
      <c r="V160" s="1" t="s">
        <v>311</v>
      </c>
      <c r="W160" s="1" t="s">
        <v>312</v>
      </c>
      <c r="X160" s="1" t="s">
        <v>312</v>
      </c>
      <c r="Y160" s="1" t="s">
        <v>366</v>
      </c>
      <c r="Z160" s="1">
        <v>2018</v>
      </c>
      <c r="AA160" s="1" t="s">
        <v>159</v>
      </c>
      <c r="AB160" s="1">
        <v>2021</v>
      </c>
      <c r="AC160" s="1" t="s">
        <v>288</v>
      </c>
      <c r="AD160" s="1" t="s">
        <v>161</v>
      </c>
      <c r="AE160" s="1" t="s">
        <v>162</v>
      </c>
      <c r="AF160" s="1" t="s">
        <v>163</v>
      </c>
      <c r="AG160" s="1" t="s">
        <v>267</v>
      </c>
      <c r="AH160" s="1" t="s">
        <v>165</v>
      </c>
      <c r="AI160" s="1" t="s">
        <v>301</v>
      </c>
      <c r="AJ160" s="1" t="s">
        <v>167</v>
      </c>
      <c r="AK160" s="1" t="s">
        <v>168</v>
      </c>
      <c r="AL160" s="1" t="s">
        <v>167</v>
      </c>
      <c r="AM160" s="1" t="s">
        <v>200</v>
      </c>
      <c r="AN160" s="1" t="s">
        <v>169</v>
      </c>
      <c r="AO160" s="1" t="s">
        <v>201</v>
      </c>
      <c r="AP160" s="1" t="s">
        <v>171</v>
      </c>
      <c r="AQ160" s="1" t="s">
        <v>172</v>
      </c>
      <c r="AR160" s="1" t="s">
        <v>172</v>
      </c>
      <c r="AS160" s="1" t="s">
        <v>172</v>
      </c>
      <c r="AT160" s="1" t="s">
        <v>172</v>
      </c>
      <c r="AU160" s="1" t="s">
        <v>202</v>
      </c>
      <c r="AV160" s="1" t="s">
        <v>508</v>
      </c>
      <c r="AW160" s="1" t="s">
        <v>280</v>
      </c>
      <c r="AX160" s="1" t="s">
        <v>218</v>
      </c>
      <c r="AY160" s="1" t="s">
        <v>272</v>
      </c>
      <c r="AZ160" s="1" t="s">
        <v>206</v>
      </c>
      <c r="BA160" s="1" t="s">
        <v>172</v>
      </c>
      <c r="BB160" s="1" t="s">
        <v>167</v>
      </c>
      <c r="BC160" s="1" t="s">
        <v>172</v>
      </c>
      <c r="BD160" s="1" t="s">
        <v>172</v>
      </c>
      <c r="BE160" s="1" t="s">
        <v>172</v>
      </c>
      <c r="BF160" s="1" t="s">
        <v>172</v>
      </c>
      <c r="BG160" s="1" t="s">
        <v>172</v>
      </c>
      <c r="BH160" s="1" t="s">
        <v>167</v>
      </c>
      <c r="BI160" s="1" t="s">
        <v>179</v>
      </c>
      <c r="BJ160" s="1" t="s">
        <v>295</v>
      </c>
      <c r="BK160" s="1" t="s">
        <v>235</v>
      </c>
      <c r="BL160" s="1" t="s">
        <v>221</v>
      </c>
      <c r="BM160" s="1" t="s">
        <v>373</v>
      </c>
      <c r="BN160" s="1" t="s">
        <v>172</v>
      </c>
      <c r="BO160" s="1" t="s">
        <v>167</v>
      </c>
      <c r="BP160" s="1" t="s">
        <v>172</v>
      </c>
      <c r="BQ160" s="1" t="s">
        <v>1021</v>
      </c>
      <c r="BR160" s="1" t="s">
        <v>387</v>
      </c>
      <c r="BS160" s="1" t="s">
        <v>387</v>
      </c>
      <c r="BT160" s="14"/>
    </row>
    <row r="161" spans="1:72" x14ac:dyDescent="0.2">
      <c r="A161" s="29">
        <v>44175.380435277781</v>
      </c>
      <c r="B161" s="1" t="s">
        <v>148</v>
      </c>
      <c r="C161" s="15">
        <v>33831</v>
      </c>
      <c r="D161" s="12">
        <v>44182</v>
      </c>
      <c r="E161" s="13">
        <f t="shared" si="4"/>
        <v>28</v>
      </c>
      <c r="F161" s="1" t="s">
        <v>149</v>
      </c>
      <c r="G161" s="1" t="s">
        <v>603</v>
      </c>
      <c r="H161" s="1" t="s">
        <v>21</v>
      </c>
      <c r="I161" s="1" t="s">
        <v>77</v>
      </c>
      <c r="J161" s="1" t="s">
        <v>23</v>
      </c>
      <c r="K161" s="1" t="s">
        <v>23</v>
      </c>
      <c r="L161" s="1" t="s">
        <v>10</v>
      </c>
      <c r="M161" s="1" t="s">
        <v>24</v>
      </c>
      <c r="N161" s="1" t="s">
        <v>18</v>
      </c>
      <c r="O161" s="1" t="s">
        <v>19</v>
      </c>
      <c r="P161" s="1" t="s">
        <v>1018</v>
      </c>
      <c r="Q161" s="1" t="s">
        <v>152</v>
      </c>
      <c r="R161" s="1" t="s">
        <v>192</v>
      </c>
      <c r="S161" s="1" t="s">
        <v>243</v>
      </c>
      <c r="T161" s="1" t="s">
        <v>310</v>
      </c>
      <c r="U161" s="1" t="s">
        <v>21</v>
      </c>
      <c r="V161" s="1" t="s">
        <v>311</v>
      </c>
      <c r="W161" s="1" t="s">
        <v>312</v>
      </c>
      <c r="X161" s="1" t="s">
        <v>312</v>
      </c>
      <c r="Y161" s="1" t="s">
        <v>521</v>
      </c>
      <c r="Z161" s="1">
        <v>2019</v>
      </c>
      <c r="AA161" s="1" t="s">
        <v>159</v>
      </c>
      <c r="AB161" s="1">
        <v>2021</v>
      </c>
      <c r="AC161" s="1" t="s">
        <v>288</v>
      </c>
      <c r="AD161" s="1" t="s">
        <v>161</v>
      </c>
      <c r="AE161" s="1" t="s">
        <v>215</v>
      </c>
      <c r="AF161" s="1" t="s">
        <v>163</v>
      </c>
      <c r="AG161" s="1" t="s">
        <v>267</v>
      </c>
      <c r="AH161" s="1" t="s">
        <v>165</v>
      </c>
      <c r="AI161" s="1" t="s">
        <v>965</v>
      </c>
      <c r="AJ161" s="1" t="s">
        <v>172</v>
      </c>
      <c r="AK161" s="1" t="s">
        <v>480</v>
      </c>
      <c r="AL161" s="1" t="s">
        <v>172</v>
      </c>
      <c r="AM161" s="1" t="s">
        <v>290</v>
      </c>
      <c r="AN161" s="1" t="s">
        <v>169</v>
      </c>
      <c r="AO161" s="1" t="s">
        <v>1022</v>
      </c>
      <c r="AP161" s="1" t="s">
        <v>171</v>
      </c>
      <c r="AQ161" s="1" t="s">
        <v>172</v>
      </c>
      <c r="AR161" s="1" t="s">
        <v>172</v>
      </c>
      <c r="AS161" s="1" t="s">
        <v>172</v>
      </c>
      <c r="AT161" s="1" t="s">
        <v>167</v>
      </c>
      <c r="AU161" s="1" t="s">
        <v>947</v>
      </c>
      <c r="AV161" s="1" t="s">
        <v>722</v>
      </c>
      <c r="AW161" s="1" t="s">
        <v>466</v>
      </c>
      <c r="AX161" s="1" t="s">
        <v>218</v>
      </c>
      <c r="AY161" s="1" t="s">
        <v>205</v>
      </c>
      <c r="AZ161" s="1" t="s">
        <v>178</v>
      </c>
      <c r="BA161" s="1" t="s">
        <v>172</v>
      </c>
      <c r="BB161" s="1" t="s">
        <v>172</v>
      </c>
      <c r="BC161" s="1" t="s">
        <v>172</v>
      </c>
      <c r="BD161" s="1" t="s">
        <v>167</v>
      </c>
      <c r="BE161" s="1" t="s">
        <v>172</v>
      </c>
      <c r="BF161" s="1" t="s">
        <v>172</v>
      </c>
      <c r="BG161" s="1" t="s">
        <v>172</v>
      </c>
      <c r="BH161" s="1" t="s">
        <v>172</v>
      </c>
      <c r="BI161" s="1" t="s">
        <v>172</v>
      </c>
      <c r="BJ161" s="1" t="s">
        <v>629</v>
      </c>
      <c r="BK161" s="1" t="s">
        <v>258</v>
      </c>
      <c r="BL161" s="1" t="s">
        <v>1023</v>
      </c>
      <c r="BM161" s="1" t="s">
        <v>679</v>
      </c>
      <c r="BN161" s="1" t="s">
        <v>172</v>
      </c>
      <c r="BO161" s="1" t="s">
        <v>172</v>
      </c>
      <c r="BP161" s="1" t="s">
        <v>172</v>
      </c>
      <c r="BQ161" s="1" t="s">
        <v>1024</v>
      </c>
      <c r="BR161" s="1" t="s">
        <v>1025</v>
      </c>
      <c r="BS161" s="1" t="s">
        <v>1026</v>
      </c>
      <c r="BT161" s="14"/>
    </row>
    <row r="162" spans="1:72" x14ac:dyDescent="0.2">
      <c r="A162" s="29">
        <v>44175.382698738424</v>
      </c>
      <c r="B162" s="1" t="s">
        <v>148</v>
      </c>
      <c r="C162" s="15">
        <v>35731</v>
      </c>
      <c r="D162" s="12">
        <v>44182</v>
      </c>
      <c r="E162" s="13">
        <f t="shared" si="4"/>
        <v>23</v>
      </c>
      <c r="F162" s="1" t="s">
        <v>149</v>
      </c>
      <c r="G162" s="1" t="s">
        <v>188</v>
      </c>
      <c r="H162" s="1" t="s">
        <v>21</v>
      </c>
      <c r="I162" s="1" t="s">
        <v>78</v>
      </c>
      <c r="J162" s="1" t="s">
        <v>16</v>
      </c>
      <c r="K162" s="1" t="s">
        <v>16</v>
      </c>
      <c r="L162" s="1" t="s">
        <v>10</v>
      </c>
      <c r="M162" s="1" t="s">
        <v>11</v>
      </c>
      <c r="N162" s="1" t="s">
        <v>25</v>
      </c>
      <c r="O162" s="1" t="s">
        <v>19</v>
      </c>
      <c r="P162" s="1" t="s">
        <v>1018</v>
      </c>
      <c r="Q162" s="1" t="s">
        <v>152</v>
      </c>
      <c r="R162" s="1" t="s">
        <v>153</v>
      </c>
      <c r="S162" s="1" t="s">
        <v>243</v>
      </c>
      <c r="T162" s="1" t="s">
        <v>310</v>
      </c>
      <c r="U162" s="1" t="s">
        <v>21</v>
      </c>
      <c r="V162" s="1" t="s">
        <v>311</v>
      </c>
      <c r="W162" s="1" t="s">
        <v>179</v>
      </c>
      <c r="X162" s="1" t="s">
        <v>179</v>
      </c>
      <c r="Y162" s="1" t="s">
        <v>197</v>
      </c>
      <c r="Z162" s="1">
        <v>2017</v>
      </c>
      <c r="AA162" s="1" t="s">
        <v>159</v>
      </c>
      <c r="AB162" s="1">
        <v>2021</v>
      </c>
      <c r="AC162" s="1" t="s">
        <v>160</v>
      </c>
      <c r="AD162" s="1" t="s">
        <v>161</v>
      </c>
      <c r="AE162" s="1" t="s">
        <v>215</v>
      </c>
      <c r="AF162" s="1" t="s">
        <v>266</v>
      </c>
      <c r="AG162" s="1" t="s">
        <v>165</v>
      </c>
      <c r="AH162" s="1" t="s">
        <v>165</v>
      </c>
      <c r="AI162" s="1" t="s">
        <v>927</v>
      </c>
      <c r="AJ162" s="1" t="s">
        <v>172</v>
      </c>
      <c r="AK162" s="1" t="s">
        <v>168</v>
      </c>
      <c r="AL162" s="1" t="s">
        <v>167</v>
      </c>
      <c r="AM162" s="1" t="s">
        <v>200</v>
      </c>
      <c r="AN162" s="1" t="s">
        <v>169</v>
      </c>
      <c r="AO162" s="1" t="s">
        <v>368</v>
      </c>
      <c r="AP162" s="1" t="s">
        <v>171</v>
      </c>
      <c r="AQ162" s="1" t="s">
        <v>172</v>
      </c>
      <c r="AR162" s="1" t="s">
        <v>172</v>
      </c>
      <c r="AS162" s="1" t="s">
        <v>172</v>
      </c>
      <c r="AT162" s="1" t="s">
        <v>172</v>
      </c>
      <c r="AU162" s="1" t="s">
        <v>202</v>
      </c>
      <c r="AV162" s="1" t="s">
        <v>359</v>
      </c>
      <c r="AW162" s="1" t="s">
        <v>294</v>
      </c>
      <c r="AX162" s="1" t="s">
        <v>254</v>
      </c>
      <c r="AY162" s="1" t="s">
        <v>205</v>
      </c>
      <c r="AZ162" s="1" t="s">
        <v>234</v>
      </c>
      <c r="BA162" s="1" t="s">
        <v>172</v>
      </c>
      <c r="BB162" s="1" t="s">
        <v>172</v>
      </c>
      <c r="BC162" s="1" t="s">
        <v>172</v>
      </c>
      <c r="BD162" s="1" t="s">
        <v>172</v>
      </c>
      <c r="BE162" s="1" t="s">
        <v>172</v>
      </c>
      <c r="BF162" s="1" t="s">
        <v>172</v>
      </c>
      <c r="BG162" s="1" t="s">
        <v>172</v>
      </c>
      <c r="BH162" s="1" t="s">
        <v>172</v>
      </c>
      <c r="BI162" s="1" t="s">
        <v>172</v>
      </c>
      <c r="BJ162" s="1" t="s">
        <v>379</v>
      </c>
      <c r="BK162" s="1" t="s">
        <v>235</v>
      </c>
      <c r="BL162" s="1" t="s">
        <v>854</v>
      </c>
      <c r="BM162" s="1" t="s">
        <v>183</v>
      </c>
      <c r="BN162" s="1" t="s">
        <v>172</v>
      </c>
      <c r="BO162" s="1" t="s">
        <v>167</v>
      </c>
      <c r="BP162" s="1" t="s">
        <v>167</v>
      </c>
      <c r="BQ162" s="1" t="s">
        <v>1027</v>
      </c>
      <c r="BR162" s="1" t="s">
        <v>1028</v>
      </c>
      <c r="BS162" s="1" t="s">
        <v>1029</v>
      </c>
      <c r="BT162" s="14"/>
    </row>
    <row r="163" spans="1:72" x14ac:dyDescent="0.2">
      <c r="A163" s="29">
        <v>44175.385203506943</v>
      </c>
      <c r="B163" s="1" t="s">
        <v>148</v>
      </c>
      <c r="C163" s="15">
        <v>34980</v>
      </c>
      <c r="D163" s="12">
        <v>44182</v>
      </c>
      <c r="E163" s="13">
        <f t="shared" si="4"/>
        <v>25</v>
      </c>
      <c r="F163" s="1" t="s">
        <v>149</v>
      </c>
      <c r="G163" s="1" t="s">
        <v>454</v>
      </c>
      <c r="H163" s="1" t="str">
        <f t="shared" ref="H163:H166" si="9">U163</f>
        <v>Bandung Barat</v>
      </c>
      <c r="I163" s="1" t="s">
        <v>38</v>
      </c>
      <c r="J163" s="1" t="s">
        <v>16</v>
      </c>
      <c r="K163" s="1" t="s">
        <v>16</v>
      </c>
      <c r="L163" s="1" t="s">
        <v>10</v>
      </c>
      <c r="M163" s="1" t="s">
        <v>11</v>
      </c>
      <c r="N163" s="1" t="s">
        <v>18</v>
      </c>
      <c r="O163" s="1" t="s">
        <v>19</v>
      </c>
      <c r="P163" s="1" t="s">
        <v>1018</v>
      </c>
      <c r="Q163" s="1" t="s">
        <v>152</v>
      </c>
      <c r="R163" s="1" t="s">
        <v>153</v>
      </c>
      <c r="S163" s="1" t="s">
        <v>243</v>
      </c>
      <c r="T163" s="1" t="s">
        <v>310</v>
      </c>
      <c r="U163" s="1" t="s">
        <v>71</v>
      </c>
      <c r="V163" s="1" t="s">
        <v>311</v>
      </c>
      <c r="W163" s="1" t="s">
        <v>312</v>
      </c>
      <c r="X163" s="1" t="s">
        <v>312</v>
      </c>
      <c r="Y163" s="1" t="s">
        <v>366</v>
      </c>
      <c r="Z163" s="1">
        <v>2018</v>
      </c>
      <c r="AA163" s="1" t="s">
        <v>423</v>
      </c>
      <c r="AB163" s="1">
        <v>2022</v>
      </c>
      <c r="AC163" s="1" t="s">
        <v>160</v>
      </c>
      <c r="AD163" s="1" t="s">
        <v>161</v>
      </c>
      <c r="AE163" s="1" t="s">
        <v>215</v>
      </c>
      <c r="AF163" s="1" t="s">
        <v>266</v>
      </c>
      <c r="AG163" s="1" t="s">
        <v>165</v>
      </c>
      <c r="AH163" s="1" t="s">
        <v>165</v>
      </c>
      <c r="AI163" s="1" t="s">
        <v>473</v>
      </c>
      <c r="AJ163" s="1" t="s">
        <v>167</v>
      </c>
      <c r="AK163" s="14"/>
      <c r="AL163" s="1" t="s">
        <v>167</v>
      </c>
      <c r="AM163" s="14"/>
      <c r="AN163" s="1" t="s">
        <v>169</v>
      </c>
      <c r="AO163" s="1" t="s">
        <v>270</v>
      </c>
      <c r="AP163" s="1" t="s">
        <v>171</v>
      </c>
      <c r="AQ163" s="1" t="s">
        <v>172</v>
      </c>
      <c r="AR163" s="1" t="s">
        <v>172</v>
      </c>
      <c r="AS163" s="1" t="s">
        <v>172</v>
      </c>
      <c r="AT163" s="1" t="s">
        <v>172</v>
      </c>
      <c r="AU163" s="1" t="s">
        <v>202</v>
      </c>
      <c r="AV163" s="1" t="s">
        <v>359</v>
      </c>
      <c r="AW163" s="1" t="s">
        <v>294</v>
      </c>
      <c r="AX163" s="1" t="s">
        <v>254</v>
      </c>
      <c r="AY163" s="1" t="s">
        <v>205</v>
      </c>
      <c r="AZ163" s="1" t="s">
        <v>206</v>
      </c>
      <c r="BA163" s="1" t="s">
        <v>172</v>
      </c>
      <c r="BB163" s="1" t="s">
        <v>167</v>
      </c>
      <c r="BC163" s="1" t="s">
        <v>172</v>
      </c>
      <c r="BD163" s="1" t="s">
        <v>172</v>
      </c>
      <c r="BE163" s="1" t="s">
        <v>172</v>
      </c>
      <c r="BF163" s="1" t="s">
        <v>172</v>
      </c>
      <c r="BG163" s="1" t="s">
        <v>172</v>
      </c>
      <c r="BH163" s="1" t="s">
        <v>172</v>
      </c>
      <c r="BI163" s="1" t="s">
        <v>172</v>
      </c>
      <c r="BJ163" s="1" t="s">
        <v>207</v>
      </c>
      <c r="BK163" s="1" t="s">
        <v>274</v>
      </c>
      <c r="BL163" s="1" t="s">
        <v>854</v>
      </c>
      <c r="BM163" s="1" t="s">
        <v>424</v>
      </c>
      <c r="BN163" s="1" t="s">
        <v>172</v>
      </c>
      <c r="BO163" s="1" t="s">
        <v>167</v>
      </c>
      <c r="BP163" s="1" t="s">
        <v>167</v>
      </c>
      <c r="BQ163" s="1" t="s">
        <v>1030</v>
      </c>
      <c r="BR163" s="1" t="s">
        <v>1031</v>
      </c>
      <c r="BS163" s="1" t="s">
        <v>1032</v>
      </c>
      <c r="BT163" s="14"/>
    </row>
    <row r="164" spans="1:72" x14ac:dyDescent="0.2">
      <c r="A164" s="29">
        <v>44175.386635995368</v>
      </c>
      <c r="B164" s="1" t="s">
        <v>187</v>
      </c>
      <c r="C164" s="15">
        <v>33600</v>
      </c>
      <c r="D164" s="12">
        <v>44182</v>
      </c>
      <c r="E164" s="13">
        <f t="shared" si="4"/>
        <v>28</v>
      </c>
      <c r="F164" s="1" t="s">
        <v>149</v>
      </c>
      <c r="G164" s="1" t="s">
        <v>241</v>
      </c>
      <c r="H164" s="1" t="str">
        <f t="shared" si="9"/>
        <v>Bandung Barat</v>
      </c>
      <c r="I164" s="1" t="s">
        <v>79</v>
      </c>
      <c r="J164" s="1" t="s">
        <v>23</v>
      </c>
      <c r="K164" s="1" t="s">
        <v>16</v>
      </c>
      <c r="L164" s="1" t="s">
        <v>10</v>
      </c>
      <c r="M164" s="1" t="s">
        <v>11</v>
      </c>
      <c r="N164" s="1" t="s">
        <v>18</v>
      </c>
      <c r="O164" s="1" t="s">
        <v>19</v>
      </c>
      <c r="P164" s="1" t="s">
        <v>1018</v>
      </c>
      <c r="Q164" s="1" t="s">
        <v>1033</v>
      </c>
      <c r="R164" s="1" t="s">
        <v>192</v>
      </c>
      <c r="S164" s="1" t="s">
        <v>243</v>
      </c>
      <c r="T164" s="1" t="s">
        <v>310</v>
      </c>
      <c r="U164" s="1" t="s">
        <v>71</v>
      </c>
      <c r="V164" s="1" t="s">
        <v>311</v>
      </c>
      <c r="W164" s="1" t="s">
        <v>312</v>
      </c>
      <c r="X164" s="1" t="s">
        <v>312</v>
      </c>
      <c r="Y164" s="1" t="s">
        <v>423</v>
      </c>
      <c r="Z164" s="1">
        <v>2018</v>
      </c>
      <c r="AA164" s="1" t="s">
        <v>423</v>
      </c>
      <c r="AB164" s="1">
        <v>2021</v>
      </c>
      <c r="AC164" s="1" t="s">
        <v>160</v>
      </c>
      <c r="AD164" s="1" t="s">
        <v>161</v>
      </c>
      <c r="AE164" s="1" t="s">
        <v>162</v>
      </c>
      <c r="AF164" s="1" t="s">
        <v>163</v>
      </c>
      <c r="AG164" s="1" t="s">
        <v>267</v>
      </c>
      <c r="AH164" s="1" t="s">
        <v>165</v>
      </c>
      <c r="AI164" s="1" t="s">
        <v>166</v>
      </c>
      <c r="AJ164" s="1" t="s">
        <v>172</v>
      </c>
      <c r="AK164" s="1" t="s">
        <v>326</v>
      </c>
      <c r="AL164" s="1" t="s">
        <v>167</v>
      </c>
      <c r="AM164" s="14"/>
      <c r="AN164" s="1" t="s">
        <v>1034</v>
      </c>
      <c r="AO164" s="1" t="s">
        <v>358</v>
      </c>
      <c r="AP164" s="1" t="s">
        <v>171</v>
      </c>
      <c r="AQ164" s="1" t="s">
        <v>172</v>
      </c>
      <c r="AR164" s="1" t="s">
        <v>172</v>
      </c>
      <c r="AS164" s="1" t="s">
        <v>172</v>
      </c>
      <c r="AT164" s="1" t="s">
        <v>172</v>
      </c>
      <c r="AU164" s="1" t="s">
        <v>202</v>
      </c>
      <c r="AV164" s="1" t="s">
        <v>342</v>
      </c>
      <c r="AW164" s="1" t="s">
        <v>1035</v>
      </c>
      <c r="AX164" s="1" t="s">
        <v>204</v>
      </c>
      <c r="AY164" s="1" t="s">
        <v>272</v>
      </c>
      <c r="AZ164" s="1" t="s">
        <v>234</v>
      </c>
      <c r="BA164" s="1" t="s">
        <v>172</v>
      </c>
      <c r="BB164" s="1" t="s">
        <v>167</v>
      </c>
      <c r="BC164" s="1" t="s">
        <v>172</v>
      </c>
      <c r="BD164" s="1" t="s">
        <v>172</v>
      </c>
      <c r="BE164" s="1" t="s">
        <v>172</v>
      </c>
      <c r="BF164" s="1" t="s">
        <v>172</v>
      </c>
      <c r="BG164" s="1" t="s">
        <v>172</v>
      </c>
      <c r="BH164" s="1" t="s">
        <v>172</v>
      </c>
      <c r="BI164" s="1" t="s">
        <v>179</v>
      </c>
      <c r="BJ164" s="1" t="s">
        <v>273</v>
      </c>
      <c r="BK164" s="1" t="s">
        <v>181</v>
      </c>
      <c r="BL164" s="1" t="s">
        <v>281</v>
      </c>
      <c r="BM164" s="1" t="s">
        <v>304</v>
      </c>
      <c r="BN164" s="1" t="s">
        <v>172</v>
      </c>
      <c r="BO164" s="1" t="s">
        <v>167</v>
      </c>
      <c r="BP164" s="1" t="s">
        <v>172</v>
      </c>
      <c r="BQ164" s="1" t="s">
        <v>1036</v>
      </c>
      <c r="BR164" s="1" t="s">
        <v>1037</v>
      </c>
      <c r="BS164" s="1" t="s">
        <v>1038</v>
      </c>
      <c r="BT164" s="14"/>
    </row>
    <row r="165" spans="1:72" x14ac:dyDescent="0.2">
      <c r="A165" s="29">
        <v>44175.387494722221</v>
      </c>
      <c r="B165" s="1" t="s">
        <v>148</v>
      </c>
      <c r="C165" s="15">
        <v>33388</v>
      </c>
      <c r="D165" s="12">
        <v>44182</v>
      </c>
      <c r="E165" s="13">
        <f t="shared" si="4"/>
        <v>29</v>
      </c>
      <c r="F165" s="1" t="s">
        <v>149</v>
      </c>
      <c r="G165" s="1" t="s">
        <v>515</v>
      </c>
      <c r="H165" s="1" t="str">
        <f t="shared" si="9"/>
        <v>Bandung Barat</v>
      </c>
      <c r="I165" s="1" t="s">
        <v>80</v>
      </c>
      <c r="J165" s="1" t="s">
        <v>23</v>
      </c>
      <c r="K165" s="1" t="s">
        <v>23</v>
      </c>
      <c r="L165" s="1" t="s">
        <v>10</v>
      </c>
      <c r="M165" s="1" t="s">
        <v>11</v>
      </c>
      <c r="N165" s="1" t="s">
        <v>18</v>
      </c>
      <c r="O165" s="1" t="s">
        <v>19</v>
      </c>
      <c r="P165" s="1" t="s">
        <v>1018</v>
      </c>
      <c r="Q165" s="1" t="s">
        <v>416</v>
      </c>
      <c r="R165" s="1" t="s">
        <v>323</v>
      </c>
      <c r="S165" s="1" t="s">
        <v>243</v>
      </c>
      <c r="T165" s="1" t="s">
        <v>310</v>
      </c>
      <c r="U165" s="1" t="s">
        <v>71</v>
      </c>
      <c r="V165" s="1" t="s">
        <v>311</v>
      </c>
      <c r="W165" s="1" t="s">
        <v>357</v>
      </c>
      <c r="X165" s="1" t="s">
        <v>357</v>
      </c>
      <c r="Y165" s="1" t="s">
        <v>197</v>
      </c>
      <c r="Z165" s="1">
        <v>2016</v>
      </c>
      <c r="AA165" s="1" t="s">
        <v>159</v>
      </c>
      <c r="AB165" s="1">
        <v>2022</v>
      </c>
      <c r="AC165" s="1" t="s">
        <v>160</v>
      </c>
      <c r="AD165" s="1" t="s">
        <v>161</v>
      </c>
      <c r="AE165" s="1" t="s">
        <v>162</v>
      </c>
      <c r="AF165" s="1" t="s">
        <v>163</v>
      </c>
      <c r="AG165" s="1" t="s">
        <v>267</v>
      </c>
      <c r="AH165" s="1" t="s">
        <v>165</v>
      </c>
      <c r="AI165" s="1" t="s">
        <v>166</v>
      </c>
      <c r="AJ165" s="1" t="s">
        <v>172</v>
      </c>
      <c r="AK165" s="1" t="s">
        <v>326</v>
      </c>
      <c r="AL165" s="1" t="s">
        <v>167</v>
      </c>
      <c r="AM165" s="14"/>
      <c r="AN165" s="1" t="s">
        <v>169</v>
      </c>
      <c r="AO165" s="1" t="s">
        <v>522</v>
      </c>
      <c r="AP165" s="1" t="s">
        <v>171</v>
      </c>
      <c r="AQ165" s="1" t="s">
        <v>172</v>
      </c>
      <c r="AR165" s="1" t="s">
        <v>172</v>
      </c>
      <c r="AS165" s="1" t="s">
        <v>172</v>
      </c>
      <c r="AT165" s="1" t="s">
        <v>172</v>
      </c>
      <c r="AU165" s="1" t="s">
        <v>369</v>
      </c>
      <c r="AV165" s="1" t="s">
        <v>328</v>
      </c>
      <c r="AW165" s="1" t="s">
        <v>429</v>
      </c>
      <c r="AX165" s="1" t="s">
        <v>254</v>
      </c>
      <c r="AY165" s="1" t="s">
        <v>205</v>
      </c>
      <c r="AZ165" s="1" t="s">
        <v>256</v>
      </c>
      <c r="BA165" s="1" t="s">
        <v>172</v>
      </c>
      <c r="BB165" s="1" t="s">
        <v>167</v>
      </c>
      <c r="BC165" s="1" t="s">
        <v>167</v>
      </c>
      <c r="BD165" s="1" t="s">
        <v>167</v>
      </c>
      <c r="BE165" s="1" t="s">
        <v>167</v>
      </c>
      <c r="BF165" s="1" t="s">
        <v>172</v>
      </c>
      <c r="BG165" s="1" t="s">
        <v>172</v>
      </c>
      <c r="BH165" s="1" t="s">
        <v>172</v>
      </c>
      <c r="BI165" s="1" t="s">
        <v>172</v>
      </c>
      <c r="BJ165" s="1" t="s">
        <v>411</v>
      </c>
      <c r="BK165" s="1" t="s">
        <v>181</v>
      </c>
      <c r="BL165" s="1" t="s">
        <v>330</v>
      </c>
      <c r="BM165" s="1" t="s">
        <v>1039</v>
      </c>
      <c r="BN165" s="1" t="s">
        <v>172</v>
      </c>
      <c r="BO165" s="1" t="s">
        <v>172</v>
      </c>
      <c r="BP165" s="1" t="s">
        <v>172</v>
      </c>
      <c r="BQ165" s="1" t="s">
        <v>1040</v>
      </c>
      <c r="BR165" s="1" t="s">
        <v>1041</v>
      </c>
      <c r="BS165" s="1" t="s">
        <v>1042</v>
      </c>
      <c r="BT165" s="14"/>
    </row>
    <row r="166" spans="1:72" x14ac:dyDescent="0.2">
      <c r="A166" s="29">
        <v>44175.391656770837</v>
      </c>
      <c r="B166" s="1" t="s">
        <v>187</v>
      </c>
      <c r="C166" s="15">
        <v>36056</v>
      </c>
      <c r="D166" s="12">
        <v>44182</v>
      </c>
      <c r="E166" s="13">
        <f t="shared" si="4"/>
        <v>22</v>
      </c>
      <c r="F166" s="1" t="s">
        <v>149</v>
      </c>
      <c r="G166" s="1" t="s">
        <v>377</v>
      </c>
      <c r="H166" s="1" t="str">
        <f t="shared" si="9"/>
        <v>Bandung Barat</v>
      </c>
      <c r="I166" s="1" t="s">
        <v>91</v>
      </c>
      <c r="J166" s="1" t="s">
        <v>16</v>
      </c>
      <c r="K166" s="1" t="s">
        <v>16</v>
      </c>
      <c r="L166" s="1" t="s">
        <v>10</v>
      </c>
      <c r="M166" s="1" t="s">
        <v>24</v>
      </c>
      <c r="N166" s="1" t="s">
        <v>18</v>
      </c>
      <c r="O166" s="1" t="s">
        <v>19</v>
      </c>
      <c r="P166" s="1" t="s">
        <v>1018</v>
      </c>
      <c r="Q166" s="1" t="s">
        <v>763</v>
      </c>
      <c r="R166" s="1" t="s">
        <v>153</v>
      </c>
      <c r="S166" s="1" t="s">
        <v>243</v>
      </c>
      <c r="T166" s="1" t="s">
        <v>310</v>
      </c>
      <c r="U166" s="1" t="s">
        <v>71</v>
      </c>
      <c r="V166" s="1" t="s">
        <v>311</v>
      </c>
      <c r="W166" s="1" t="s">
        <v>312</v>
      </c>
      <c r="X166" s="1" t="s">
        <v>312</v>
      </c>
      <c r="Y166" s="1" t="s">
        <v>423</v>
      </c>
      <c r="Z166" s="1">
        <v>2018</v>
      </c>
      <c r="AA166" s="1" t="s">
        <v>423</v>
      </c>
      <c r="AB166" s="1">
        <v>2021</v>
      </c>
      <c r="AC166" s="1" t="s">
        <v>288</v>
      </c>
      <c r="AD166" s="1" t="s">
        <v>161</v>
      </c>
      <c r="AE166" s="1" t="s">
        <v>162</v>
      </c>
      <c r="AF166" s="1" t="s">
        <v>163</v>
      </c>
      <c r="AG166" s="1" t="s">
        <v>165</v>
      </c>
      <c r="AH166" s="1" t="s">
        <v>165</v>
      </c>
      <c r="AI166" s="1" t="s">
        <v>301</v>
      </c>
      <c r="AJ166" s="1" t="s">
        <v>172</v>
      </c>
      <c r="AK166" s="1" t="s">
        <v>290</v>
      </c>
      <c r="AL166" s="1" t="s">
        <v>167</v>
      </c>
      <c r="AM166" s="14"/>
      <c r="AN166" s="1" t="s">
        <v>1043</v>
      </c>
      <c r="AO166" s="1" t="s">
        <v>230</v>
      </c>
      <c r="AP166" s="1" t="s">
        <v>171</v>
      </c>
      <c r="AQ166" s="1" t="s">
        <v>172</v>
      </c>
      <c r="AR166" s="1" t="s">
        <v>172</v>
      </c>
      <c r="AS166" s="1" t="s">
        <v>172</v>
      </c>
      <c r="AT166" s="1" t="s">
        <v>172</v>
      </c>
      <c r="AU166" s="1" t="s">
        <v>202</v>
      </c>
      <c r="AV166" s="1" t="s">
        <v>342</v>
      </c>
      <c r="AW166" s="1" t="s">
        <v>294</v>
      </c>
      <c r="AX166" s="1" t="s">
        <v>204</v>
      </c>
      <c r="AY166" s="1" t="s">
        <v>272</v>
      </c>
      <c r="AZ166" s="1" t="s">
        <v>410</v>
      </c>
      <c r="BA166" s="1" t="s">
        <v>172</v>
      </c>
      <c r="BB166" s="1" t="s">
        <v>167</v>
      </c>
      <c r="BC166" s="1" t="s">
        <v>172</v>
      </c>
      <c r="BD166" s="1" t="s">
        <v>172</v>
      </c>
      <c r="BE166" s="1" t="s">
        <v>172</v>
      </c>
      <c r="BF166" s="1" t="s">
        <v>172</v>
      </c>
      <c r="BG166" s="1" t="s">
        <v>172</v>
      </c>
      <c r="BH166" s="1" t="s">
        <v>172</v>
      </c>
      <c r="BI166" s="1" t="s">
        <v>172</v>
      </c>
      <c r="BJ166" s="1" t="s">
        <v>699</v>
      </c>
      <c r="BK166" s="1" t="s">
        <v>258</v>
      </c>
      <c r="BL166" s="1" t="s">
        <v>544</v>
      </c>
      <c r="BM166" s="1" t="s">
        <v>716</v>
      </c>
      <c r="BN166" s="1" t="s">
        <v>172</v>
      </c>
      <c r="BO166" s="1" t="s">
        <v>167</v>
      </c>
      <c r="BP166" s="1" t="s">
        <v>172</v>
      </c>
      <c r="BQ166" s="1" t="s">
        <v>1044</v>
      </c>
      <c r="BR166" s="1" t="s">
        <v>1045</v>
      </c>
      <c r="BS166" s="1" t="s">
        <v>387</v>
      </c>
      <c r="BT166" s="14"/>
    </row>
    <row r="167" spans="1:72" x14ac:dyDescent="0.2">
      <c r="A167" s="29">
        <v>44175.395694571758</v>
      </c>
      <c r="B167" s="1" t="s">
        <v>148</v>
      </c>
      <c r="C167" s="15">
        <v>30390</v>
      </c>
      <c r="D167" s="12">
        <v>44182</v>
      </c>
      <c r="E167" s="13">
        <f t="shared" si="4"/>
        <v>37</v>
      </c>
      <c r="F167" s="1" t="s">
        <v>149</v>
      </c>
      <c r="G167" s="1" t="s">
        <v>1046</v>
      </c>
      <c r="H167" s="1" t="s">
        <v>21</v>
      </c>
      <c r="I167" s="1" t="s">
        <v>54</v>
      </c>
      <c r="J167" s="1" t="s">
        <v>34</v>
      </c>
      <c r="K167" s="1" t="s">
        <v>23</v>
      </c>
      <c r="L167" s="1" t="s">
        <v>48</v>
      </c>
      <c r="M167" s="1" t="s">
        <v>35</v>
      </c>
      <c r="N167" s="1" t="s">
        <v>18</v>
      </c>
      <c r="O167" s="1" t="s">
        <v>19</v>
      </c>
      <c r="P167" s="1" t="s">
        <v>1047</v>
      </c>
      <c r="Q167" s="1" t="s">
        <v>1048</v>
      </c>
      <c r="R167" s="1" t="s">
        <v>192</v>
      </c>
      <c r="S167" s="1" t="s">
        <v>338</v>
      </c>
      <c r="T167" s="1" t="s">
        <v>310</v>
      </c>
      <c r="U167" s="1" t="s">
        <v>21</v>
      </c>
      <c r="V167" s="1" t="s">
        <v>311</v>
      </c>
      <c r="W167" s="1" t="s">
        <v>312</v>
      </c>
      <c r="X167" s="1" t="s">
        <v>179</v>
      </c>
      <c r="Y167" s="1" t="s">
        <v>521</v>
      </c>
      <c r="Z167" s="1">
        <v>2018</v>
      </c>
      <c r="AA167" s="1" t="s">
        <v>521</v>
      </c>
      <c r="AB167" s="1">
        <v>2021</v>
      </c>
      <c r="AC167" s="1" t="s">
        <v>288</v>
      </c>
      <c r="AD167" s="1" t="s">
        <v>161</v>
      </c>
      <c r="AE167" s="1" t="s">
        <v>162</v>
      </c>
      <c r="AF167" s="1" t="s">
        <v>163</v>
      </c>
      <c r="AG167" s="1" t="s">
        <v>164</v>
      </c>
      <c r="AH167" s="1" t="s">
        <v>267</v>
      </c>
      <c r="AI167" s="1" t="s">
        <v>289</v>
      </c>
      <c r="AJ167" s="1" t="s">
        <v>167</v>
      </c>
      <c r="AK167" s="1" t="s">
        <v>168</v>
      </c>
      <c r="AL167" s="1" t="s">
        <v>167</v>
      </c>
      <c r="AM167" s="14"/>
      <c r="AN167" s="1" t="s">
        <v>169</v>
      </c>
      <c r="AO167" s="1" t="s">
        <v>1049</v>
      </c>
      <c r="AP167" s="1" t="s">
        <v>815</v>
      </c>
      <c r="AQ167" s="1" t="s">
        <v>172</v>
      </c>
      <c r="AR167" s="1" t="s">
        <v>172</v>
      </c>
      <c r="AS167" s="1" t="s">
        <v>172</v>
      </c>
      <c r="AT167" s="1" t="s">
        <v>172</v>
      </c>
      <c r="AU167" s="1" t="s">
        <v>202</v>
      </c>
      <c r="AV167" s="1" t="s">
        <v>174</v>
      </c>
      <c r="AW167" s="1" t="s">
        <v>1050</v>
      </c>
      <c r="AX167" s="1" t="s">
        <v>218</v>
      </c>
      <c r="AY167" s="1" t="s">
        <v>272</v>
      </c>
      <c r="AZ167" s="1" t="s">
        <v>206</v>
      </c>
      <c r="BA167" s="1" t="s">
        <v>172</v>
      </c>
      <c r="BB167" s="1" t="s">
        <v>167</v>
      </c>
      <c r="BC167" s="1" t="s">
        <v>172</v>
      </c>
      <c r="BD167" s="1" t="s">
        <v>172</v>
      </c>
      <c r="BE167" s="1" t="s">
        <v>172</v>
      </c>
      <c r="BF167" s="1" t="s">
        <v>172</v>
      </c>
      <c r="BG167" s="1" t="s">
        <v>172</v>
      </c>
      <c r="BH167" s="1" t="s">
        <v>172</v>
      </c>
      <c r="BI167" s="1" t="s">
        <v>172</v>
      </c>
      <c r="BJ167" s="1" t="s">
        <v>295</v>
      </c>
      <c r="BK167" s="1" t="s">
        <v>822</v>
      </c>
      <c r="BL167" s="1" t="s">
        <v>259</v>
      </c>
      <c r="BM167" s="1" t="s">
        <v>331</v>
      </c>
      <c r="BN167" s="1" t="s">
        <v>172</v>
      </c>
      <c r="BO167" s="1" t="s">
        <v>172</v>
      </c>
      <c r="BP167" s="1" t="s">
        <v>172</v>
      </c>
      <c r="BQ167" s="1" t="s">
        <v>1051</v>
      </c>
      <c r="BR167" s="1" t="s">
        <v>1052</v>
      </c>
      <c r="BS167" s="1" t="s">
        <v>1053</v>
      </c>
      <c r="BT167" s="14"/>
    </row>
    <row r="168" spans="1:72" x14ac:dyDescent="0.2">
      <c r="A168" s="29">
        <v>44175.395719687498</v>
      </c>
      <c r="B168" s="1" t="s">
        <v>148</v>
      </c>
      <c r="C168" s="15">
        <v>27839</v>
      </c>
      <c r="D168" s="12">
        <v>44182</v>
      </c>
      <c r="E168" s="13">
        <f t="shared" si="4"/>
        <v>44</v>
      </c>
      <c r="F168" s="1" t="s">
        <v>335</v>
      </c>
      <c r="G168" s="1" t="s">
        <v>435</v>
      </c>
      <c r="H168" s="1" t="str">
        <f t="shared" ref="H168:H169" si="10">U168</f>
        <v>Bandung Barat</v>
      </c>
      <c r="I168" s="1" t="s">
        <v>54</v>
      </c>
      <c r="J168" s="1" t="s">
        <v>34</v>
      </c>
      <c r="K168" s="1" t="s">
        <v>34</v>
      </c>
      <c r="L168" s="1" t="s">
        <v>10</v>
      </c>
      <c r="M168" s="1" t="s">
        <v>11</v>
      </c>
      <c r="N168" s="1" t="s">
        <v>18</v>
      </c>
      <c r="O168" s="1" t="s">
        <v>19</v>
      </c>
      <c r="P168" s="1" t="s">
        <v>1018</v>
      </c>
      <c r="Q168" s="1" t="s">
        <v>1054</v>
      </c>
      <c r="R168" s="1" t="s">
        <v>323</v>
      </c>
      <c r="S168" s="1" t="s">
        <v>243</v>
      </c>
      <c r="T168" s="1" t="s">
        <v>310</v>
      </c>
      <c r="U168" s="1" t="s">
        <v>71</v>
      </c>
      <c r="V168" s="1" t="s">
        <v>311</v>
      </c>
      <c r="W168" s="1" t="s">
        <v>157</v>
      </c>
      <c r="X168" s="1" t="s">
        <v>287</v>
      </c>
      <c r="Y168" s="1" t="s">
        <v>324</v>
      </c>
      <c r="Z168" s="1">
        <v>2020</v>
      </c>
      <c r="AA168" s="1" t="s">
        <v>159</v>
      </c>
      <c r="AB168" s="1">
        <v>2023</v>
      </c>
      <c r="AC168" s="1" t="s">
        <v>248</v>
      </c>
      <c r="AD168" s="1" t="s">
        <v>446</v>
      </c>
      <c r="AE168" s="1" t="s">
        <v>228</v>
      </c>
      <c r="AF168" s="1" t="s">
        <v>163</v>
      </c>
      <c r="AG168" s="1" t="s">
        <v>165</v>
      </c>
      <c r="AH168" s="1" t="s">
        <v>198</v>
      </c>
      <c r="AI168" s="1" t="s">
        <v>198</v>
      </c>
      <c r="AJ168" s="1" t="s">
        <v>167</v>
      </c>
      <c r="AK168" s="1" t="s">
        <v>290</v>
      </c>
      <c r="AL168" s="1" t="s">
        <v>167</v>
      </c>
      <c r="AM168" s="1" t="s">
        <v>290</v>
      </c>
      <c r="AN168" s="1" t="s">
        <v>169</v>
      </c>
      <c r="AO168" s="1" t="s">
        <v>201</v>
      </c>
      <c r="AP168" s="1" t="s">
        <v>165</v>
      </c>
      <c r="AQ168" s="1" t="s">
        <v>172</v>
      </c>
      <c r="AR168" s="1" t="s">
        <v>172</v>
      </c>
      <c r="AS168" s="1" t="s">
        <v>172</v>
      </c>
      <c r="AT168" s="1" t="s">
        <v>172</v>
      </c>
      <c r="AU168" s="1" t="s">
        <v>292</v>
      </c>
      <c r="AV168" s="1" t="s">
        <v>342</v>
      </c>
      <c r="AW168" s="1" t="s">
        <v>429</v>
      </c>
      <c r="AX168" s="1" t="s">
        <v>204</v>
      </c>
      <c r="AY168" s="1" t="s">
        <v>177</v>
      </c>
      <c r="AZ168" s="1" t="s">
        <v>234</v>
      </c>
      <c r="BA168" s="1" t="s">
        <v>172</v>
      </c>
      <c r="BB168" s="1" t="s">
        <v>172</v>
      </c>
      <c r="BC168" s="1" t="s">
        <v>172</v>
      </c>
      <c r="BD168" s="1" t="s">
        <v>172</v>
      </c>
      <c r="BE168" s="1" t="s">
        <v>172</v>
      </c>
      <c r="BF168" s="1" t="s">
        <v>172</v>
      </c>
      <c r="BG168" s="1" t="s">
        <v>172</v>
      </c>
      <c r="BH168" s="1" t="s">
        <v>172</v>
      </c>
      <c r="BI168" s="1" t="s">
        <v>179</v>
      </c>
      <c r="BJ168" s="1" t="s">
        <v>379</v>
      </c>
      <c r="BK168" s="1" t="s">
        <v>274</v>
      </c>
      <c r="BL168" s="1" t="s">
        <v>796</v>
      </c>
      <c r="BM168" s="1" t="s">
        <v>373</v>
      </c>
      <c r="BN168" s="1" t="s">
        <v>172</v>
      </c>
      <c r="BO168" s="1" t="s">
        <v>172</v>
      </c>
      <c r="BP168" s="1" t="s">
        <v>172</v>
      </c>
      <c r="BQ168" s="1" t="s">
        <v>1055</v>
      </c>
      <c r="BR168" s="1" t="s">
        <v>1056</v>
      </c>
      <c r="BS168" s="1" t="s">
        <v>1057</v>
      </c>
      <c r="BT168" s="14"/>
    </row>
    <row r="169" spans="1:72" x14ac:dyDescent="0.2">
      <c r="A169" s="29">
        <v>44175.3988703125</v>
      </c>
      <c r="B169" s="1" t="s">
        <v>148</v>
      </c>
      <c r="C169" s="15">
        <v>35483</v>
      </c>
      <c r="D169" s="12">
        <v>44182</v>
      </c>
      <c r="E169" s="13">
        <f t="shared" si="4"/>
        <v>23</v>
      </c>
      <c r="F169" s="1" t="s">
        <v>149</v>
      </c>
      <c r="G169" s="1" t="s">
        <v>241</v>
      </c>
      <c r="H169" s="1" t="str">
        <f t="shared" si="10"/>
        <v>Bandung Barat</v>
      </c>
      <c r="I169" s="1" t="s">
        <v>92</v>
      </c>
      <c r="J169" s="1" t="s">
        <v>16</v>
      </c>
      <c r="K169" s="1" t="s">
        <v>16</v>
      </c>
      <c r="L169" s="1" t="s">
        <v>10</v>
      </c>
      <c r="M169" s="1" t="s">
        <v>11</v>
      </c>
      <c r="N169" s="1" t="s">
        <v>18</v>
      </c>
      <c r="O169" s="1" t="s">
        <v>19</v>
      </c>
      <c r="P169" s="1" t="s">
        <v>1018</v>
      </c>
      <c r="Q169" s="1" t="s">
        <v>416</v>
      </c>
      <c r="R169" s="1" t="s">
        <v>153</v>
      </c>
      <c r="S169" s="1" t="s">
        <v>243</v>
      </c>
      <c r="T169" s="1" t="s">
        <v>310</v>
      </c>
      <c r="U169" s="1" t="s">
        <v>71</v>
      </c>
      <c r="V169" s="1" t="s">
        <v>311</v>
      </c>
      <c r="W169" s="1" t="s">
        <v>312</v>
      </c>
      <c r="X169" s="1" t="s">
        <v>312</v>
      </c>
      <c r="Y169" s="1" t="s">
        <v>197</v>
      </c>
      <c r="Z169" s="1">
        <v>2016</v>
      </c>
      <c r="AA169" s="1" t="s">
        <v>247</v>
      </c>
      <c r="AB169" s="1">
        <v>2022</v>
      </c>
      <c r="AC169" s="1" t="s">
        <v>288</v>
      </c>
      <c r="AD169" s="1" t="s">
        <v>161</v>
      </c>
      <c r="AE169" s="1" t="s">
        <v>215</v>
      </c>
      <c r="AF169" s="1" t="s">
        <v>163</v>
      </c>
      <c r="AG169" s="1" t="s">
        <v>267</v>
      </c>
      <c r="AH169" s="1" t="s">
        <v>165</v>
      </c>
      <c r="AI169" s="1" t="s">
        <v>289</v>
      </c>
      <c r="AJ169" s="1" t="s">
        <v>172</v>
      </c>
      <c r="AK169" s="1" t="s">
        <v>326</v>
      </c>
      <c r="AL169" s="1" t="s">
        <v>167</v>
      </c>
      <c r="AM169" s="14"/>
      <c r="AN169" s="1" t="s">
        <v>169</v>
      </c>
      <c r="AO169" s="1" t="s">
        <v>170</v>
      </c>
      <c r="AP169" s="1" t="s">
        <v>171</v>
      </c>
      <c r="AQ169" s="1" t="s">
        <v>172</v>
      </c>
      <c r="AR169" s="1" t="s">
        <v>172</v>
      </c>
      <c r="AS169" s="1" t="s">
        <v>172</v>
      </c>
      <c r="AT169" s="1" t="s">
        <v>172</v>
      </c>
      <c r="AU169" s="1" t="s">
        <v>202</v>
      </c>
      <c r="AV169" s="1" t="s">
        <v>279</v>
      </c>
      <c r="AW169" s="1" t="s">
        <v>554</v>
      </c>
      <c r="AX169" s="1" t="s">
        <v>254</v>
      </c>
      <c r="AY169" s="1" t="s">
        <v>272</v>
      </c>
      <c r="AZ169" s="1" t="s">
        <v>410</v>
      </c>
      <c r="BA169" s="1" t="s">
        <v>172</v>
      </c>
      <c r="BB169" s="1" t="s">
        <v>167</v>
      </c>
      <c r="BC169" s="1" t="s">
        <v>172</v>
      </c>
      <c r="BD169" s="1" t="s">
        <v>172</v>
      </c>
      <c r="BE169" s="1" t="s">
        <v>167</v>
      </c>
      <c r="BF169" s="1" t="s">
        <v>172</v>
      </c>
      <c r="BG169" s="1" t="s">
        <v>172</v>
      </c>
      <c r="BH169" s="1" t="s">
        <v>172</v>
      </c>
      <c r="BI169" s="1" t="s">
        <v>172</v>
      </c>
      <c r="BJ169" s="1" t="s">
        <v>207</v>
      </c>
      <c r="BK169" s="1" t="s">
        <v>317</v>
      </c>
      <c r="BL169" s="1" t="s">
        <v>585</v>
      </c>
      <c r="BM169" s="1" t="s">
        <v>260</v>
      </c>
      <c r="BN169" s="1" t="s">
        <v>172</v>
      </c>
      <c r="BO169" s="1" t="s">
        <v>167</v>
      </c>
      <c r="BP169" s="1" t="s">
        <v>167</v>
      </c>
      <c r="BQ169" s="1" t="s">
        <v>1058</v>
      </c>
      <c r="BR169" s="1" t="s">
        <v>1059</v>
      </c>
      <c r="BS169" s="1" t="s">
        <v>1060</v>
      </c>
      <c r="BT169" s="14"/>
    </row>
    <row r="170" spans="1:72" x14ac:dyDescent="0.2">
      <c r="A170" s="29">
        <v>44175.399401215276</v>
      </c>
      <c r="B170" s="1" t="s">
        <v>148</v>
      </c>
      <c r="C170" s="12">
        <v>32776</v>
      </c>
      <c r="D170" s="12">
        <v>44182</v>
      </c>
      <c r="E170" s="13">
        <f t="shared" si="4"/>
        <v>31</v>
      </c>
      <c r="F170" s="1" t="s">
        <v>149</v>
      </c>
      <c r="G170" s="1" t="s">
        <v>383</v>
      </c>
      <c r="H170" s="1" t="s">
        <v>21</v>
      </c>
      <c r="I170" s="1" t="s">
        <v>21</v>
      </c>
      <c r="J170" s="1" t="s">
        <v>23</v>
      </c>
      <c r="K170" s="1" t="s">
        <v>23</v>
      </c>
      <c r="L170" s="1" t="s">
        <v>10</v>
      </c>
      <c r="M170" s="1" t="s">
        <v>11</v>
      </c>
      <c r="N170" s="1" t="s">
        <v>18</v>
      </c>
      <c r="O170" s="1" t="s">
        <v>29</v>
      </c>
      <c r="P170" s="1" t="s">
        <v>1018</v>
      </c>
      <c r="Q170" s="1" t="s">
        <v>416</v>
      </c>
      <c r="R170" s="1" t="s">
        <v>192</v>
      </c>
      <c r="S170" s="1" t="s">
        <v>243</v>
      </c>
      <c r="T170" s="1" t="s">
        <v>310</v>
      </c>
      <c r="U170" s="1" t="s">
        <v>21</v>
      </c>
      <c r="V170" s="1" t="s">
        <v>311</v>
      </c>
      <c r="W170" s="1" t="s">
        <v>787</v>
      </c>
      <c r="X170" s="1" t="s">
        <v>357</v>
      </c>
      <c r="Y170" s="1" t="s">
        <v>408</v>
      </c>
      <c r="Z170" s="1">
        <v>2017</v>
      </c>
      <c r="AA170" s="1" t="s">
        <v>159</v>
      </c>
      <c r="AB170" s="1">
        <v>2022</v>
      </c>
      <c r="AC170" s="1" t="s">
        <v>160</v>
      </c>
      <c r="AD170" s="1" t="s">
        <v>161</v>
      </c>
      <c r="AE170" s="1" t="s">
        <v>215</v>
      </c>
      <c r="AF170" s="1" t="s">
        <v>266</v>
      </c>
      <c r="AG170" s="1" t="s">
        <v>267</v>
      </c>
      <c r="AH170" s="1" t="s">
        <v>165</v>
      </c>
      <c r="AI170" s="1" t="s">
        <v>417</v>
      </c>
      <c r="AJ170" s="1" t="s">
        <v>172</v>
      </c>
      <c r="AK170" s="1" t="s">
        <v>326</v>
      </c>
      <c r="AL170" s="1" t="s">
        <v>167</v>
      </c>
      <c r="AM170" s="14"/>
      <c r="AN170" s="1" t="s">
        <v>169</v>
      </c>
      <c r="AO170" s="1" t="s">
        <v>270</v>
      </c>
      <c r="AP170" s="1" t="s">
        <v>165</v>
      </c>
      <c r="AQ170" s="1" t="s">
        <v>172</v>
      </c>
      <c r="AR170" s="1" t="s">
        <v>172</v>
      </c>
      <c r="AS170" s="1" t="s">
        <v>172</v>
      </c>
      <c r="AT170" s="1" t="s">
        <v>167</v>
      </c>
      <c r="AU170" s="1" t="s">
        <v>202</v>
      </c>
      <c r="AV170" s="1" t="s">
        <v>174</v>
      </c>
      <c r="AW170" s="1" t="s">
        <v>294</v>
      </c>
      <c r="AX170" s="1" t="s">
        <v>218</v>
      </c>
      <c r="AY170" s="1" t="s">
        <v>205</v>
      </c>
      <c r="AZ170" s="1" t="s">
        <v>178</v>
      </c>
      <c r="BA170" s="1" t="s">
        <v>172</v>
      </c>
      <c r="BB170" s="1" t="s">
        <v>167</v>
      </c>
      <c r="BC170" s="1" t="s">
        <v>172</v>
      </c>
      <c r="BD170" s="1" t="s">
        <v>172</v>
      </c>
      <c r="BE170" s="1" t="s">
        <v>167</v>
      </c>
      <c r="BF170" s="1" t="s">
        <v>172</v>
      </c>
      <c r="BG170" s="1" t="s">
        <v>172</v>
      </c>
      <c r="BH170" s="1" t="s">
        <v>172</v>
      </c>
      <c r="BI170" s="1" t="s">
        <v>172</v>
      </c>
      <c r="BJ170" s="1" t="s">
        <v>207</v>
      </c>
      <c r="BK170" s="1" t="s">
        <v>419</v>
      </c>
      <c r="BL170" s="1" t="s">
        <v>1020</v>
      </c>
      <c r="BM170" s="1" t="s">
        <v>331</v>
      </c>
      <c r="BN170" s="1" t="s">
        <v>172</v>
      </c>
      <c r="BO170" s="1" t="s">
        <v>172</v>
      </c>
      <c r="BP170" s="1" t="s">
        <v>172</v>
      </c>
      <c r="BQ170" s="1" t="s">
        <v>1061</v>
      </c>
      <c r="BR170" s="1" t="s">
        <v>1062</v>
      </c>
      <c r="BS170" s="1" t="s">
        <v>1063</v>
      </c>
      <c r="BT170" s="14"/>
    </row>
    <row r="171" spans="1:72" x14ac:dyDescent="0.2">
      <c r="A171" s="29">
        <v>44175.401219131949</v>
      </c>
      <c r="B171" s="1" t="s">
        <v>148</v>
      </c>
      <c r="C171" s="15">
        <v>31527</v>
      </c>
      <c r="D171" s="12">
        <v>44182</v>
      </c>
      <c r="E171" s="13">
        <f t="shared" si="4"/>
        <v>34</v>
      </c>
      <c r="F171" s="1" t="s">
        <v>355</v>
      </c>
      <c r="G171" s="1" t="s">
        <v>1064</v>
      </c>
      <c r="H171" s="1" t="s">
        <v>21</v>
      </c>
      <c r="I171" s="1" t="s">
        <v>21</v>
      </c>
      <c r="J171" s="1" t="s">
        <v>23</v>
      </c>
      <c r="K171" s="1" t="s">
        <v>23</v>
      </c>
      <c r="L171" s="1" t="s">
        <v>48</v>
      </c>
      <c r="M171" s="1" t="s">
        <v>11</v>
      </c>
      <c r="N171" s="1" t="s">
        <v>18</v>
      </c>
      <c r="O171" s="1" t="s">
        <v>19</v>
      </c>
      <c r="P171" s="1" t="s">
        <v>1018</v>
      </c>
      <c r="Q171" s="1" t="s">
        <v>400</v>
      </c>
      <c r="R171" s="1" t="s">
        <v>153</v>
      </c>
      <c r="S171" s="1" t="s">
        <v>243</v>
      </c>
      <c r="T171" s="1" t="s">
        <v>310</v>
      </c>
      <c r="U171" s="1" t="s">
        <v>21</v>
      </c>
      <c r="V171" s="1" t="s">
        <v>311</v>
      </c>
      <c r="W171" s="1" t="s">
        <v>312</v>
      </c>
      <c r="X171" s="1" t="s">
        <v>312</v>
      </c>
      <c r="Y171" s="1" t="s">
        <v>158</v>
      </c>
      <c r="Z171" s="1">
        <v>2016</v>
      </c>
      <c r="AA171" s="1" t="s">
        <v>159</v>
      </c>
      <c r="AB171" s="1">
        <v>2021</v>
      </c>
      <c r="AC171" s="1" t="s">
        <v>160</v>
      </c>
      <c r="AD171" s="1" t="s">
        <v>161</v>
      </c>
      <c r="AE171" s="1" t="s">
        <v>215</v>
      </c>
      <c r="AF171" s="1" t="s">
        <v>163</v>
      </c>
      <c r="AG171" s="1" t="s">
        <v>165</v>
      </c>
      <c r="AH171" s="1" t="s">
        <v>165</v>
      </c>
      <c r="AI171" s="1" t="s">
        <v>1065</v>
      </c>
      <c r="AJ171" s="1" t="s">
        <v>167</v>
      </c>
      <c r="AK171" s="1" t="s">
        <v>168</v>
      </c>
      <c r="AL171" s="1" t="s">
        <v>167</v>
      </c>
      <c r="AM171" s="14"/>
      <c r="AN171" s="1" t="s">
        <v>169</v>
      </c>
      <c r="AO171" s="1" t="s">
        <v>270</v>
      </c>
      <c r="AP171" s="1" t="s">
        <v>165</v>
      </c>
      <c r="AQ171" s="1" t="s">
        <v>172</v>
      </c>
      <c r="AR171" s="1" t="s">
        <v>172</v>
      </c>
      <c r="AS171" s="1" t="s">
        <v>172</v>
      </c>
      <c r="AT171" s="1" t="s">
        <v>172</v>
      </c>
      <c r="AU171" s="1" t="s">
        <v>202</v>
      </c>
      <c r="AV171" s="1" t="s">
        <v>174</v>
      </c>
      <c r="AW171" s="1" t="s">
        <v>294</v>
      </c>
      <c r="AX171" s="1" t="s">
        <v>176</v>
      </c>
      <c r="AY171" s="1" t="s">
        <v>272</v>
      </c>
      <c r="AZ171" s="1" t="s">
        <v>234</v>
      </c>
      <c r="BA171" s="1" t="s">
        <v>172</v>
      </c>
      <c r="BB171" s="1" t="s">
        <v>172</v>
      </c>
      <c r="BC171" s="1" t="s">
        <v>172</v>
      </c>
      <c r="BD171" s="1" t="s">
        <v>172</v>
      </c>
      <c r="BE171" s="1" t="s">
        <v>172</v>
      </c>
      <c r="BF171" s="1" t="s">
        <v>172</v>
      </c>
      <c r="BG171" s="1" t="s">
        <v>172</v>
      </c>
      <c r="BH171" s="1" t="s">
        <v>172</v>
      </c>
      <c r="BI171" s="1" t="s">
        <v>172</v>
      </c>
      <c r="BJ171" s="1" t="s">
        <v>295</v>
      </c>
      <c r="BK171" s="1" t="s">
        <v>822</v>
      </c>
      <c r="BL171" s="1" t="s">
        <v>236</v>
      </c>
      <c r="BM171" s="1" t="s">
        <v>260</v>
      </c>
      <c r="BN171" s="1" t="s">
        <v>172</v>
      </c>
      <c r="BO171" s="1" t="s">
        <v>167</v>
      </c>
      <c r="BP171" s="1" t="s">
        <v>172</v>
      </c>
      <c r="BQ171" s="1" t="s">
        <v>1066</v>
      </c>
      <c r="BR171" s="1" t="s">
        <v>1067</v>
      </c>
      <c r="BS171" s="1" t="s">
        <v>1068</v>
      </c>
      <c r="BT171" s="14"/>
    </row>
    <row r="172" spans="1:72" x14ac:dyDescent="0.2">
      <c r="A172" s="29">
        <v>44175.405281550928</v>
      </c>
      <c r="B172" s="1" t="s">
        <v>148</v>
      </c>
      <c r="C172" s="15">
        <v>24995</v>
      </c>
      <c r="D172" s="12">
        <v>44182</v>
      </c>
      <c r="E172" s="13">
        <f t="shared" si="4"/>
        <v>52</v>
      </c>
      <c r="F172" s="1" t="s">
        <v>335</v>
      </c>
      <c r="G172" s="1" t="s">
        <v>1069</v>
      </c>
      <c r="H172" s="1" t="s">
        <v>21</v>
      </c>
      <c r="I172" s="16" t="s">
        <v>614</v>
      </c>
      <c r="J172" s="1" t="s">
        <v>34</v>
      </c>
      <c r="K172" s="1" t="s">
        <v>34</v>
      </c>
      <c r="L172" s="1" t="s">
        <v>74</v>
      </c>
      <c r="M172" s="1" t="s">
        <v>11</v>
      </c>
      <c r="N172" s="1" t="s">
        <v>18</v>
      </c>
      <c r="O172" s="1" t="s">
        <v>29</v>
      </c>
      <c r="P172" s="1" t="s">
        <v>1018</v>
      </c>
      <c r="Q172" s="1" t="s">
        <v>1054</v>
      </c>
      <c r="R172" s="1" t="s">
        <v>323</v>
      </c>
      <c r="S172" s="1" t="s">
        <v>243</v>
      </c>
      <c r="T172" s="1" t="s">
        <v>310</v>
      </c>
      <c r="U172" s="1" t="s">
        <v>21</v>
      </c>
      <c r="V172" s="1" t="s">
        <v>311</v>
      </c>
      <c r="W172" s="1" t="s">
        <v>357</v>
      </c>
      <c r="X172" s="1" t="s">
        <v>357</v>
      </c>
      <c r="Y172" s="1" t="s">
        <v>423</v>
      </c>
      <c r="Z172" s="1">
        <v>2018</v>
      </c>
      <c r="AA172" s="1" t="s">
        <v>159</v>
      </c>
      <c r="AB172" s="1">
        <v>2021</v>
      </c>
      <c r="AC172" s="1" t="s">
        <v>248</v>
      </c>
      <c r="AD172" s="1" t="s">
        <v>161</v>
      </c>
      <c r="AE172" s="1" t="s">
        <v>215</v>
      </c>
      <c r="AF172" s="1" t="s">
        <v>314</v>
      </c>
      <c r="AG172" s="1" t="s">
        <v>165</v>
      </c>
      <c r="AH172" s="1" t="s">
        <v>198</v>
      </c>
      <c r="AI172" s="1" t="s">
        <v>198</v>
      </c>
      <c r="AJ172" s="1" t="s">
        <v>167</v>
      </c>
      <c r="AK172" s="1" t="s">
        <v>168</v>
      </c>
      <c r="AL172" s="1" t="s">
        <v>167</v>
      </c>
      <c r="AM172" s="1" t="s">
        <v>200</v>
      </c>
      <c r="AN172" s="1" t="s">
        <v>169</v>
      </c>
      <c r="AO172" s="1" t="s">
        <v>378</v>
      </c>
      <c r="AP172" s="1" t="s">
        <v>171</v>
      </c>
      <c r="AQ172" s="1" t="s">
        <v>172</v>
      </c>
      <c r="AR172" s="1" t="s">
        <v>172</v>
      </c>
      <c r="AS172" s="1" t="s">
        <v>172</v>
      </c>
      <c r="AT172" s="1" t="s">
        <v>167</v>
      </c>
      <c r="AU172" s="1" t="s">
        <v>393</v>
      </c>
      <c r="AV172" s="1" t="s">
        <v>279</v>
      </c>
      <c r="AW172" s="1" t="s">
        <v>348</v>
      </c>
      <c r="AX172" s="1" t="s">
        <v>204</v>
      </c>
      <c r="AY172" s="1" t="s">
        <v>272</v>
      </c>
      <c r="AZ172" s="1" t="s">
        <v>206</v>
      </c>
      <c r="BA172" s="1" t="s">
        <v>172</v>
      </c>
      <c r="BB172" s="1" t="s">
        <v>167</v>
      </c>
      <c r="BC172" s="1" t="s">
        <v>172</v>
      </c>
      <c r="BD172" s="1" t="s">
        <v>172</v>
      </c>
      <c r="BE172" s="1" t="s">
        <v>172</v>
      </c>
      <c r="BF172" s="1" t="s">
        <v>172</v>
      </c>
      <c r="BG172" s="1" t="s">
        <v>172</v>
      </c>
      <c r="BH172" s="1" t="s">
        <v>172</v>
      </c>
      <c r="BI172" s="1" t="s">
        <v>167</v>
      </c>
      <c r="BJ172" s="1" t="s">
        <v>273</v>
      </c>
      <c r="BK172" s="1" t="s">
        <v>419</v>
      </c>
      <c r="BL172" s="1" t="s">
        <v>585</v>
      </c>
      <c r="BM172" s="1" t="s">
        <v>331</v>
      </c>
      <c r="BN172" s="1" t="s">
        <v>172</v>
      </c>
      <c r="BO172" s="1" t="s">
        <v>172</v>
      </c>
      <c r="BP172" s="1" t="s">
        <v>172</v>
      </c>
      <c r="BQ172" s="1" t="s">
        <v>1070</v>
      </c>
      <c r="BR172" s="1" t="s">
        <v>1071</v>
      </c>
      <c r="BS172" s="1" t="s">
        <v>1072</v>
      </c>
      <c r="BT172" s="14"/>
    </row>
    <row r="173" spans="1:72" x14ac:dyDescent="0.2">
      <c r="A173" s="29">
        <v>44175.641633067135</v>
      </c>
      <c r="B173" s="1" t="s">
        <v>148</v>
      </c>
      <c r="C173" s="15">
        <v>32668</v>
      </c>
      <c r="D173" s="12">
        <v>44182</v>
      </c>
      <c r="E173" s="13">
        <f t="shared" si="4"/>
        <v>31</v>
      </c>
      <c r="F173" s="1" t="s">
        <v>149</v>
      </c>
      <c r="G173" s="1" t="s">
        <v>491</v>
      </c>
      <c r="H173" s="1" t="s">
        <v>68</v>
      </c>
      <c r="I173" s="1" t="s">
        <v>38</v>
      </c>
      <c r="J173" s="1" t="s">
        <v>9</v>
      </c>
      <c r="K173" s="1" t="s">
        <v>23</v>
      </c>
      <c r="L173" s="1" t="s">
        <v>48</v>
      </c>
      <c r="M173" s="1" t="s">
        <v>35</v>
      </c>
      <c r="N173" s="1" t="s">
        <v>12</v>
      </c>
      <c r="O173" s="1" t="s">
        <v>29</v>
      </c>
      <c r="P173" s="1" t="s">
        <v>622</v>
      </c>
      <c r="Q173" s="1" t="s">
        <v>152</v>
      </c>
      <c r="R173" s="1" t="s">
        <v>153</v>
      </c>
      <c r="S173" s="1" t="s">
        <v>243</v>
      </c>
      <c r="T173" s="1" t="s">
        <v>1073</v>
      </c>
      <c r="U173" s="1" t="s">
        <v>1074</v>
      </c>
      <c r="V173" s="1" t="s">
        <v>1075</v>
      </c>
      <c r="W173" s="1" t="s">
        <v>357</v>
      </c>
      <c r="X173" s="1" t="s">
        <v>357</v>
      </c>
      <c r="Y173" s="1" t="s">
        <v>265</v>
      </c>
      <c r="Z173" s="1">
        <v>2020</v>
      </c>
      <c r="AA173" s="1" t="s">
        <v>197</v>
      </c>
      <c r="AB173" s="1">
        <v>2021</v>
      </c>
      <c r="AC173" s="1" t="s">
        <v>288</v>
      </c>
      <c r="AD173" s="1" t="s">
        <v>161</v>
      </c>
      <c r="AE173" s="1" t="s">
        <v>162</v>
      </c>
      <c r="AF173" s="1" t="s">
        <v>163</v>
      </c>
      <c r="AG173" s="1" t="s">
        <v>164</v>
      </c>
      <c r="AH173" s="1" t="s">
        <v>165</v>
      </c>
      <c r="AI173" s="1" t="s">
        <v>473</v>
      </c>
      <c r="AJ173" s="1" t="s">
        <v>167</v>
      </c>
      <c r="AK173" s="14"/>
      <c r="AL173" s="1" t="s">
        <v>167</v>
      </c>
      <c r="AM173" s="14"/>
      <c r="AN173" s="1" t="s">
        <v>229</v>
      </c>
      <c r="AO173" s="1" t="s">
        <v>170</v>
      </c>
      <c r="AP173" s="1" t="s">
        <v>531</v>
      </c>
      <c r="AQ173" s="1" t="s">
        <v>172</v>
      </c>
      <c r="AR173" s="1" t="s">
        <v>172</v>
      </c>
      <c r="AS173" s="1" t="s">
        <v>172</v>
      </c>
      <c r="AT173" s="1" t="s">
        <v>172</v>
      </c>
      <c r="AU173" s="1" t="s">
        <v>292</v>
      </c>
      <c r="AV173" s="1" t="s">
        <v>342</v>
      </c>
      <c r="AW173" s="1" t="s">
        <v>436</v>
      </c>
      <c r="AX173" s="1" t="s">
        <v>254</v>
      </c>
      <c r="AY173" s="1" t="s">
        <v>205</v>
      </c>
      <c r="AZ173" s="1" t="s">
        <v>410</v>
      </c>
      <c r="BA173" s="1" t="s">
        <v>172</v>
      </c>
      <c r="BB173" s="1" t="s">
        <v>167</v>
      </c>
      <c r="BC173" s="1" t="s">
        <v>172</v>
      </c>
      <c r="BD173" s="1" t="s">
        <v>172</v>
      </c>
      <c r="BE173" s="1" t="s">
        <v>172</v>
      </c>
      <c r="BF173" s="1" t="s">
        <v>172</v>
      </c>
      <c r="BG173" s="1" t="s">
        <v>172</v>
      </c>
      <c r="BH173" s="1" t="s">
        <v>172</v>
      </c>
      <c r="BI173" s="1" t="s">
        <v>172</v>
      </c>
      <c r="BJ173" s="1" t="s">
        <v>379</v>
      </c>
      <c r="BK173" s="1" t="s">
        <v>258</v>
      </c>
      <c r="BL173" s="1" t="s">
        <v>456</v>
      </c>
      <c r="BM173" s="1" t="s">
        <v>1076</v>
      </c>
      <c r="BN173" s="1" t="s">
        <v>172</v>
      </c>
      <c r="BO173" s="1" t="s">
        <v>172</v>
      </c>
      <c r="BP173" s="1" t="s">
        <v>172</v>
      </c>
      <c r="BQ173" s="1" t="s">
        <v>1077</v>
      </c>
      <c r="BR173" s="1" t="s">
        <v>1078</v>
      </c>
      <c r="BS173" s="1" t="s">
        <v>1079</v>
      </c>
      <c r="BT173" s="14"/>
    </row>
    <row r="174" spans="1:72" x14ac:dyDescent="0.2">
      <c r="A174" s="29">
        <v>44175.8921390162</v>
      </c>
      <c r="B174" s="1" t="s">
        <v>187</v>
      </c>
      <c r="C174" s="15">
        <v>35699</v>
      </c>
      <c r="D174" s="12">
        <v>44182</v>
      </c>
      <c r="E174" s="13">
        <f t="shared" si="4"/>
        <v>23</v>
      </c>
      <c r="F174" s="1" t="s">
        <v>149</v>
      </c>
      <c r="G174" s="1" t="s">
        <v>454</v>
      </c>
      <c r="H174" s="1" t="s">
        <v>1080</v>
      </c>
      <c r="I174" s="1" t="s">
        <v>81</v>
      </c>
      <c r="J174" s="1" t="s">
        <v>16</v>
      </c>
      <c r="K174" s="1" t="s">
        <v>16</v>
      </c>
      <c r="L174" s="1" t="s">
        <v>10</v>
      </c>
      <c r="M174" s="1" t="s">
        <v>24</v>
      </c>
      <c r="N174" s="1" t="s">
        <v>18</v>
      </c>
      <c r="O174" s="1" t="s">
        <v>19</v>
      </c>
      <c r="P174" s="1" t="s">
        <v>1018</v>
      </c>
      <c r="Q174" s="1" t="s">
        <v>1081</v>
      </c>
      <c r="R174" s="1" t="s">
        <v>192</v>
      </c>
      <c r="S174" s="1" t="s">
        <v>243</v>
      </c>
      <c r="T174" s="1" t="s">
        <v>1082</v>
      </c>
      <c r="U174" s="1" t="s">
        <v>1080</v>
      </c>
      <c r="V174" s="1" t="s">
        <v>1083</v>
      </c>
      <c r="W174" s="1" t="s">
        <v>357</v>
      </c>
      <c r="X174" s="1" t="s">
        <v>157</v>
      </c>
      <c r="Y174" s="1" t="s">
        <v>408</v>
      </c>
      <c r="Z174" s="1">
        <v>2019</v>
      </c>
      <c r="AA174" s="1" t="s">
        <v>159</v>
      </c>
      <c r="AB174" s="1">
        <v>2021</v>
      </c>
      <c r="AC174" s="1" t="s">
        <v>288</v>
      </c>
      <c r="AD174" s="1" t="s">
        <v>161</v>
      </c>
      <c r="AE174" s="1" t="s">
        <v>162</v>
      </c>
      <c r="AF174" s="1" t="s">
        <v>163</v>
      </c>
      <c r="AG174" s="1" t="s">
        <v>267</v>
      </c>
      <c r="AH174" s="1" t="s">
        <v>165</v>
      </c>
      <c r="AI174" s="1" t="s">
        <v>1084</v>
      </c>
      <c r="AJ174" s="1" t="s">
        <v>172</v>
      </c>
      <c r="AK174" s="1" t="s">
        <v>326</v>
      </c>
      <c r="AL174" s="1" t="s">
        <v>167</v>
      </c>
      <c r="AM174" s="14"/>
      <c r="AN174" s="1" t="s">
        <v>169</v>
      </c>
      <c r="AO174" s="1" t="s">
        <v>1085</v>
      </c>
      <c r="AP174" s="1" t="s">
        <v>171</v>
      </c>
      <c r="AQ174" s="1" t="s">
        <v>172</v>
      </c>
      <c r="AR174" s="1" t="s">
        <v>172</v>
      </c>
      <c r="AS174" s="1" t="s">
        <v>172</v>
      </c>
      <c r="AT174" s="1" t="s">
        <v>172</v>
      </c>
      <c r="AU174" s="1" t="s">
        <v>202</v>
      </c>
      <c r="AV174" s="1" t="s">
        <v>1086</v>
      </c>
      <c r="AW174" s="1" t="s">
        <v>1087</v>
      </c>
      <c r="AX174" s="1" t="s">
        <v>204</v>
      </c>
      <c r="AY174" s="1" t="s">
        <v>272</v>
      </c>
      <c r="AZ174" s="1" t="s">
        <v>234</v>
      </c>
      <c r="BA174" s="1" t="s">
        <v>172</v>
      </c>
      <c r="BB174" s="1" t="s">
        <v>172</v>
      </c>
      <c r="BC174" s="1" t="s">
        <v>172</v>
      </c>
      <c r="BD174" s="1" t="s">
        <v>172</v>
      </c>
      <c r="BE174" s="1" t="s">
        <v>172</v>
      </c>
      <c r="BF174" s="1" t="s">
        <v>172</v>
      </c>
      <c r="BG174" s="1" t="s">
        <v>172</v>
      </c>
      <c r="BH174" s="1" t="s">
        <v>172</v>
      </c>
      <c r="BI174" s="1" t="s">
        <v>172</v>
      </c>
      <c r="BJ174" s="1" t="s">
        <v>295</v>
      </c>
      <c r="BK174" s="1" t="s">
        <v>181</v>
      </c>
      <c r="BL174" s="1" t="s">
        <v>221</v>
      </c>
      <c r="BM174" s="1" t="s">
        <v>331</v>
      </c>
      <c r="BN174" s="1" t="s">
        <v>172</v>
      </c>
      <c r="BO174" s="1" t="s">
        <v>167</v>
      </c>
      <c r="BP174" s="1" t="s">
        <v>172</v>
      </c>
      <c r="BQ174" s="1" t="s">
        <v>1088</v>
      </c>
      <c r="BR174" s="1" t="s">
        <v>1089</v>
      </c>
      <c r="BS174" s="1" t="s">
        <v>1090</v>
      </c>
      <c r="BT174" s="14"/>
    </row>
    <row r="175" spans="1:72" x14ac:dyDescent="0.2">
      <c r="A175" s="29">
        <v>44177.742274189819</v>
      </c>
      <c r="B175" s="1" t="s">
        <v>148</v>
      </c>
      <c r="C175" s="15">
        <v>34017</v>
      </c>
      <c r="D175" s="12">
        <v>44182</v>
      </c>
      <c r="E175" s="13">
        <f t="shared" si="4"/>
        <v>27</v>
      </c>
      <c r="F175" s="1" t="s">
        <v>149</v>
      </c>
      <c r="G175" s="1" t="s">
        <v>1091</v>
      </c>
      <c r="H175" s="1" t="s">
        <v>38</v>
      </c>
      <c r="I175" s="1" t="s">
        <v>21</v>
      </c>
      <c r="J175" s="1" t="s">
        <v>16</v>
      </c>
      <c r="K175" s="1" t="s">
        <v>16</v>
      </c>
      <c r="L175" s="1" t="s">
        <v>10</v>
      </c>
      <c r="M175" s="1" t="s">
        <v>35</v>
      </c>
      <c r="N175" s="1" t="s">
        <v>12</v>
      </c>
      <c r="O175" s="1" t="s">
        <v>13</v>
      </c>
      <c r="P175" s="1" t="s">
        <v>1092</v>
      </c>
      <c r="Q175" s="1" t="s">
        <v>152</v>
      </c>
      <c r="R175" s="1" t="s">
        <v>323</v>
      </c>
      <c r="S175" s="1" t="s">
        <v>583</v>
      </c>
      <c r="T175" s="1" t="s">
        <v>1093</v>
      </c>
      <c r="U175" s="1" t="s">
        <v>1094</v>
      </c>
      <c r="V175" s="1" t="s">
        <v>1095</v>
      </c>
      <c r="W175" s="1" t="s">
        <v>357</v>
      </c>
      <c r="X175" s="1" t="s">
        <v>357</v>
      </c>
      <c r="Y175" s="1" t="s">
        <v>265</v>
      </c>
      <c r="Z175" s="1">
        <v>2017</v>
      </c>
      <c r="AA175" s="1" t="s">
        <v>265</v>
      </c>
      <c r="AB175" s="1">
        <v>2021</v>
      </c>
      <c r="AC175" s="1" t="s">
        <v>160</v>
      </c>
      <c r="AD175" s="1" t="s">
        <v>161</v>
      </c>
      <c r="AE175" s="1" t="s">
        <v>162</v>
      </c>
      <c r="AF175" s="1" t="s">
        <v>163</v>
      </c>
      <c r="AG175" s="1" t="s">
        <v>165</v>
      </c>
      <c r="AH175" s="1" t="s">
        <v>267</v>
      </c>
      <c r="AI175" s="1" t="s">
        <v>339</v>
      </c>
      <c r="AJ175" s="1" t="s">
        <v>167</v>
      </c>
      <c r="AK175" s="1" t="s">
        <v>168</v>
      </c>
      <c r="AL175" s="1" t="s">
        <v>167</v>
      </c>
      <c r="AM175" s="1" t="s">
        <v>200</v>
      </c>
      <c r="AN175" s="1" t="s">
        <v>169</v>
      </c>
      <c r="AO175" s="1" t="s">
        <v>230</v>
      </c>
      <c r="AP175" s="1" t="s">
        <v>171</v>
      </c>
      <c r="AQ175" s="1" t="s">
        <v>172</v>
      </c>
      <c r="AR175" s="1" t="s">
        <v>172</v>
      </c>
      <c r="AS175" s="1" t="s">
        <v>172</v>
      </c>
      <c r="AT175" s="1" t="s">
        <v>172</v>
      </c>
      <c r="AU175" s="1" t="s">
        <v>947</v>
      </c>
      <c r="AV175" s="1" t="s">
        <v>938</v>
      </c>
      <c r="AW175" s="1" t="s">
        <v>233</v>
      </c>
      <c r="AX175" s="1" t="s">
        <v>441</v>
      </c>
      <c r="AY175" s="1" t="s">
        <v>272</v>
      </c>
      <c r="AZ175" s="1" t="s">
        <v>178</v>
      </c>
      <c r="BA175" s="1" t="s">
        <v>172</v>
      </c>
      <c r="BB175" s="1" t="s">
        <v>172</v>
      </c>
      <c r="BC175" s="1" t="s">
        <v>167</v>
      </c>
      <c r="BD175" s="1" t="s">
        <v>167</v>
      </c>
      <c r="BE175" s="1" t="s">
        <v>167</v>
      </c>
      <c r="BF175" s="1" t="s">
        <v>172</v>
      </c>
      <c r="BG175" s="1" t="s">
        <v>172</v>
      </c>
      <c r="BH175" s="1" t="s">
        <v>172</v>
      </c>
      <c r="BI175" s="1" t="s">
        <v>172</v>
      </c>
      <c r="BJ175" s="1" t="s">
        <v>180</v>
      </c>
      <c r="BK175" s="1" t="s">
        <v>181</v>
      </c>
      <c r="BL175" s="1" t="s">
        <v>1096</v>
      </c>
      <c r="BM175" s="1" t="s">
        <v>260</v>
      </c>
      <c r="BN175" s="1" t="s">
        <v>172</v>
      </c>
      <c r="BO175" s="1" t="s">
        <v>167</v>
      </c>
      <c r="BP175" s="1" t="s">
        <v>172</v>
      </c>
      <c r="BQ175" s="1" t="s">
        <v>1097</v>
      </c>
      <c r="BR175" s="1" t="s">
        <v>1098</v>
      </c>
      <c r="BS175" s="1" t="s">
        <v>1099</v>
      </c>
      <c r="BT175" s="14"/>
    </row>
    <row r="176" spans="1:72" x14ac:dyDescent="0.2">
      <c r="A176" s="29">
        <v>44177.920393217588</v>
      </c>
      <c r="B176" s="1" t="s">
        <v>148</v>
      </c>
      <c r="C176" s="15">
        <v>34657</v>
      </c>
      <c r="D176" s="12">
        <v>44182</v>
      </c>
      <c r="E176" s="13">
        <f t="shared" si="4"/>
        <v>26</v>
      </c>
      <c r="F176" s="1" t="s">
        <v>335</v>
      </c>
      <c r="G176" s="1" t="s">
        <v>322</v>
      </c>
      <c r="H176" s="1" t="s">
        <v>15</v>
      </c>
      <c r="I176" s="1" t="s">
        <v>62</v>
      </c>
      <c r="J176" s="1" t="s">
        <v>23</v>
      </c>
      <c r="K176" s="1" t="s">
        <v>23</v>
      </c>
      <c r="L176" s="1" t="s">
        <v>10</v>
      </c>
      <c r="M176" s="1" t="s">
        <v>11</v>
      </c>
      <c r="N176" s="1" t="s">
        <v>18</v>
      </c>
      <c r="O176" s="1" t="s">
        <v>19</v>
      </c>
      <c r="P176" s="1" t="s">
        <v>756</v>
      </c>
      <c r="Q176" s="1" t="s">
        <v>416</v>
      </c>
      <c r="R176" s="1" t="s">
        <v>192</v>
      </c>
      <c r="S176" s="1" t="s">
        <v>243</v>
      </c>
      <c r="T176" s="1" t="s">
        <v>1100</v>
      </c>
      <c r="U176" s="1" t="s">
        <v>15</v>
      </c>
      <c r="V176" s="1" t="s">
        <v>1101</v>
      </c>
      <c r="W176" s="1" t="s">
        <v>179</v>
      </c>
      <c r="X176" s="1" t="s">
        <v>179</v>
      </c>
      <c r="Y176" s="1" t="s">
        <v>159</v>
      </c>
      <c r="Z176" s="1">
        <v>2016</v>
      </c>
      <c r="AA176" s="1" t="s">
        <v>159</v>
      </c>
      <c r="AB176" s="1">
        <v>2021</v>
      </c>
      <c r="AC176" s="1" t="s">
        <v>160</v>
      </c>
      <c r="AD176" s="1" t="s">
        <v>161</v>
      </c>
      <c r="AE176" s="1" t="s">
        <v>162</v>
      </c>
      <c r="AF176" s="1" t="s">
        <v>163</v>
      </c>
      <c r="AG176" s="1" t="s">
        <v>165</v>
      </c>
      <c r="AH176" s="1" t="s">
        <v>165</v>
      </c>
      <c r="AI176" s="1" t="s">
        <v>808</v>
      </c>
      <c r="AJ176" s="1" t="s">
        <v>167</v>
      </c>
      <c r="AK176" s="1" t="s">
        <v>168</v>
      </c>
      <c r="AL176" s="1" t="s">
        <v>172</v>
      </c>
      <c r="AM176" s="1" t="s">
        <v>290</v>
      </c>
      <c r="AN176" s="1" t="s">
        <v>229</v>
      </c>
      <c r="AO176" s="1" t="s">
        <v>522</v>
      </c>
      <c r="AP176" s="1" t="s">
        <v>171</v>
      </c>
      <c r="AQ176" s="1" t="s">
        <v>172</v>
      </c>
      <c r="AR176" s="1" t="s">
        <v>172</v>
      </c>
      <c r="AS176" s="1" t="s">
        <v>172</v>
      </c>
      <c r="AT176" s="1" t="s">
        <v>172</v>
      </c>
      <c r="AU176" s="1" t="s">
        <v>202</v>
      </c>
      <c r="AV176" s="1" t="s">
        <v>174</v>
      </c>
      <c r="AW176" s="1" t="s">
        <v>348</v>
      </c>
      <c r="AX176" s="1" t="s">
        <v>176</v>
      </c>
      <c r="AY176" s="1" t="s">
        <v>205</v>
      </c>
      <c r="AZ176" s="1" t="s">
        <v>410</v>
      </c>
      <c r="BA176" s="1" t="s">
        <v>172</v>
      </c>
      <c r="BB176" s="1" t="s">
        <v>167</v>
      </c>
      <c r="BC176" s="1" t="s">
        <v>172</v>
      </c>
      <c r="BD176" s="1" t="s">
        <v>172</v>
      </c>
      <c r="BE176" s="1" t="s">
        <v>172</v>
      </c>
      <c r="BF176" s="1" t="s">
        <v>172</v>
      </c>
      <c r="BG176" s="1" t="s">
        <v>172</v>
      </c>
      <c r="BH176" s="1" t="s">
        <v>172</v>
      </c>
      <c r="BI176" s="1" t="s">
        <v>172</v>
      </c>
      <c r="BJ176" s="1" t="s">
        <v>379</v>
      </c>
      <c r="BK176" s="1" t="s">
        <v>258</v>
      </c>
      <c r="BL176" s="1" t="s">
        <v>650</v>
      </c>
      <c r="BM176" s="1" t="s">
        <v>282</v>
      </c>
      <c r="BN176" s="1" t="s">
        <v>172</v>
      </c>
      <c r="BO176" s="1" t="s">
        <v>167</v>
      </c>
      <c r="BP176" s="1" t="s">
        <v>172</v>
      </c>
      <c r="BQ176" s="1" t="s">
        <v>1102</v>
      </c>
      <c r="BR176" s="1" t="s">
        <v>1103</v>
      </c>
      <c r="BS176" s="1" t="s">
        <v>1104</v>
      </c>
      <c r="BT176" s="14"/>
    </row>
    <row r="177" spans="1:72" x14ac:dyDescent="0.2">
      <c r="A177" s="29">
        <v>44177.926161157404</v>
      </c>
      <c r="B177" s="1" t="s">
        <v>148</v>
      </c>
      <c r="C177" s="15">
        <v>36604</v>
      </c>
      <c r="D177" s="12">
        <v>44182</v>
      </c>
      <c r="E177" s="13">
        <f t="shared" si="4"/>
        <v>20</v>
      </c>
      <c r="F177" s="1" t="s">
        <v>335</v>
      </c>
      <c r="G177" s="1" t="s">
        <v>676</v>
      </c>
      <c r="H177" s="1" t="s">
        <v>15</v>
      </c>
      <c r="I177" s="1" t="s">
        <v>62</v>
      </c>
      <c r="J177" s="1" t="s">
        <v>16</v>
      </c>
      <c r="K177" s="1" t="s">
        <v>16</v>
      </c>
      <c r="L177" s="1" t="s">
        <v>10</v>
      </c>
      <c r="M177" s="1" t="s">
        <v>11</v>
      </c>
      <c r="N177" s="1" t="s">
        <v>18</v>
      </c>
      <c r="O177" s="1" t="s">
        <v>19</v>
      </c>
      <c r="P177" s="1" t="s">
        <v>756</v>
      </c>
      <c r="Q177" s="1" t="s">
        <v>1105</v>
      </c>
      <c r="R177" s="1" t="s">
        <v>192</v>
      </c>
      <c r="S177" s="1" t="s">
        <v>243</v>
      </c>
      <c r="T177" s="1" t="s">
        <v>1100</v>
      </c>
      <c r="U177" s="1" t="s">
        <v>15</v>
      </c>
      <c r="V177" s="1" t="s">
        <v>1101</v>
      </c>
      <c r="W177" s="1" t="s">
        <v>179</v>
      </c>
      <c r="X177" s="1" t="s">
        <v>179</v>
      </c>
      <c r="Y177" s="1" t="s">
        <v>159</v>
      </c>
      <c r="Z177" s="1">
        <v>2016</v>
      </c>
      <c r="AA177" s="1" t="s">
        <v>159</v>
      </c>
      <c r="AB177" s="1">
        <v>2021</v>
      </c>
      <c r="AC177" s="1" t="s">
        <v>596</v>
      </c>
      <c r="AD177" s="1" t="s">
        <v>161</v>
      </c>
      <c r="AE177" s="1" t="s">
        <v>162</v>
      </c>
      <c r="AF177" s="1" t="s">
        <v>163</v>
      </c>
      <c r="AG177" s="1" t="s">
        <v>165</v>
      </c>
      <c r="AH177" s="1" t="s">
        <v>165</v>
      </c>
      <c r="AI177" s="1" t="s">
        <v>473</v>
      </c>
      <c r="AJ177" s="1" t="s">
        <v>167</v>
      </c>
      <c r="AK177" s="14"/>
      <c r="AL177" s="1" t="s">
        <v>172</v>
      </c>
      <c r="AM177" s="1" t="s">
        <v>290</v>
      </c>
      <c r="AN177" s="1" t="s">
        <v>229</v>
      </c>
      <c r="AO177" s="1" t="s">
        <v>522</v>
      </c>
      <c r="AP177" s="1" t="s">
        <v>171</v>
      </c>
      <c r="AQ177" s="1" t="s">
        <v>172</v>
      </c>
      <c r="AR177" s="1" t="s">
        <v>172</v>
      </c>
      <c r="AS177" s="1" t="s">
        <v>172</v>
      </c>
      <c r="AT177" s="1" t="s">
        <v>172</v>
      </c>
      <c r="AU177" s="1" t="s">
        <v>202</v>
      </c>
      <c r="AV177" s="1" t="s">
        <v>216</v>
      </c>
      <c r="AW177" s="1" t="s">
        <v>348</v>
      </c>
      <c r="AX177" s="1" t="s">
        <v>204</v>
      </c>
      <c r="AY177" s="1" t="s">
        <v>205</v>
      </c>
      <c r="AZ177" s="1" t="s">
        <v>410</v>
      </c>
      <c r="BA177" s="1" t="s">
        <v>172</v>
      </c>
      <c r="BB177" s="1" t="s">
        <v>167</v>
      </c>
      <c r="BC177" s="1" t="s">
        <v>172</v>
      </c>
      <c r="BD177" s="1" t="s">
        <v>172</v>
      </c>
      <c r="BE177" s="1" t="s">
        <v>172</v>
      </c>
      <c r="BF177" s="1" t="s">
        <v>172</v>
      </c>
      <c r="BG177" s="1" t="s">
        <v>172</v>
      </c>
      <c r="BH177" s="1" t="s">
        <v>172</v>
      </c>
      <c r="BI177" s="1" t="s">
        <v>172</v>
      </c>
      <c r="BJ177" s="1" t="s">
        <v>379</v>
      </c>
      <c r="BK177" s="1" t="s">
        <v>258</v>
      </c>
      <c r="BL177" s="1" t="s">
        <v>650</v>
      </c>
      <c r="BM177" s="1" t="s">
        <v>282</v>
      </c>
      <c r="BN177" s="1" t="s">
        <v>172</v>
      </c>
      <c r="BO177" s="1" t="s">
        <v>167</v>
      </c>
      <c r="BP177" s="1" t="s">
        <v>172</v>
      </c>
      <c r="BQ177" s="1" t="s">
        <v>1106</v>
      </c>
      <c r="BR177" s="1" t="s">
        <v>1107</v>
      </c>
      <c r="BS177" s="1" t="s">
        <v>1108</v>
      </c>
      <c r="BT177" s="14"/>
    </row>
    <row r="178" spans="1:72" x14ac:dyDescent="0.2">
      <c r="A178" s="29">
        <v>44177.935599849538</v>
      </c>
      <c r="B178" s="1" t="s">
        <v>148</v>
      </c>
      <c r="C178" s="15">
        <v>36474</v>
      </c>
      <c r="D178" s="12">
        <v>44182</v>
      </c>
      <c r="E178" s="13">
        <f t="shared" si="4"/>
        <v>21</v>
      </c>
      <c r="F178" s="1" t="s">
        <v>335</v>
      </c>
      <c r="G178" s="1" t="s">
        <v>1109</v>
      </c>
      <c r="H178" s="1" t="s">
        <v>15</v>
      </c>
      <c r="I178" s="1" t="s">
        <v>93</v>
      </c>
      <c r="J178" s="1" t="s">
        <v>16</v>
      </c>
      <c r="K178" s="1" t="s">
        <v>16</v>
      </c>
      <c r="L178" s="1" t="s">
        <v>10</v>
      </c>
      <c r="M178" s="1" t="s">
        <v>24</v>
      </c>
      <c r="N178" s="1" t="s">
        <v>18</v>
      </c>
      <c r="O178" s="1" t="s">
        <v>19</v>
      </c>
      <c r="P178" s="1" t="s">
        <v>756</v>
      </c>
      <c r="Q178" s="1" t="s">
        <v>964</v>
      </c>
      <c r="R178" s="1" t="s">
        <v>192</v>
      </c>
      <c r="S178" s="1" t="s">
        <v>243</v>
      </c>
      <c r="T178" s="1" t="s">
        <v>1100</v>
      </c>
      <c r="U178" s="1" t="s">
        <v>15</v>
      </c>
      <c r="V178" s="1" t="s">
        <v>1110</v>
      </c>
      <c r="W178" s="1" t="s">
        <v>179</v>
      </c>
      <c r="X178" s="1" t="s">
        <v>179</v>
      </c>
      <c r="Y178" s="1" t="s">
        <v>159</v>
      </c>
      <c r="Z178" s="1">
        <v>2016</v>
      </c>
      <c r="AA178" s="1" t="s">
        <v>159</v>
      </c>
      <c r="AB178" s="1">
        <v>2021</v>
      </c>
      <c r="AC178" s="1" t="s">
        <v>248</v>
      </c>
      <c r="AD178" s="1" t="s">
        <v>161</v>
      </c>
      <c r="AE178" s="1" t="s">
        <v>162</v>
      </c>
      <c r="AF178" s="1" t="s">
        <v>163</v>
      </c>
      <c r="AG178" s="1" t="s">
        <v>165</v>
      </c>
      <c r="AH178" s="1" t="s">
        <v>198</v>
      </c>
      <c r="AI178" s="1" t="s">
        <v>289</v>
      </c>
      <c r="AJ178" s="1" t="s">
        <v>172</v>
      </c>
      <c r="AK178" s="1" t="s">
        <v>168</v>
      </c>
      <c r="AL178" s="1" t="s">
        <v>172</v>
      </c>
      <c r="AM178" s="1" t="s">
        <v>290</v>
      </c>
      <c r="AN178" s="1" t="s">
        <v>229</v>
      </c>
      <c r="AO178" s="1" t="s">
        <v>358</v>
      </c>
      <c r="AP178" s="1" t="s">
        <v>171</v>
      </c>
      <c r="AQ178" s="1" t="s">
        <v>172</v>
      </c>
      <c r="AR178" s="1" t="s">
        <v>172</v>
      </c>
      <c r="AS178" s="1" t="s">
        <v>172</v>
      </c>
      <c r="AT178" s="1" t="s">
        <v>172</v>
      </c>
      <c r="AU178" s="1" t="s">
        <v>393</v>
      </c>
      <c r="AV178" s="1" t="s">
        <v>359</v>
      </c>
      <c r="AW178" s="1" t="s">
        <v>203</v>
      </c>
      <c r="AX178" s="1" t="s">
        <v>204</v>
      </c>
      <c r="AY178" s="1" t="s">
        <v>205</v>
      </c>
      <c r="AZ178" s="1" t="s">
        <v>410</v>
      </c>
      <c r="BA178" s="1" t="s">
        <v>172</v>
      </c>
      <c r="BB178" s="1" t="s">
        <v>167</v>
      </c>
      <c r="BC178" s="1" t="s">
        <v>172</v>
      </c>
      <c r="BD178" s="1" t="s">
        <v>172</v>
      </c>
      <c r="BE178" s="1" t="s">
        <v>172</v>
      </c>
      <c r="BF178" s="1" t="s">
        <v>172</v>
      </c>
      <c r="BG178" s="1" t="s">
        <v>172</v>
      </c>
      <c r="BH178" s="1" t="s">
        <v>172</v>
      </c>
      <c r="BI178" s="1" t="s">
        <v>172</v>
      </c>
      <c r="BJ178" s="1" t="s">
        <v>207</v>
      </c>
      <c r="BK178" s="1" t="s">
        <v>235</v>
      </c>
      <c r="BL178" s="1" t="s">
        <v>1111</v>
      </c>
      <c r="BM178" s="1" t="s">
        <v>260</v>
      </c>
      <c r="BN178" s="1" t="s">
        <v>172</v>
      </c>
      <c r="BO178" s="1" t="s">
        <v>167</v>
      </c>
      <c r="BP178" s="1" t="s">
        <v>172</v>
      </c>
      <c r="BQ178" s="1" t="s">
        <v>1112</v>
      </c>
      <c r="BR178" s="1" t="s">
        <v>1113</v>
      </c>
      <c r="BS178" s="1" t="s">
        <v>1114</v>
      </c>
      <c r="BT178" s="14"/>
    </row>
    <row r="179" spans="1:72" x14ac:dyDescent="0.2">
      <c r="A179" s="29">
        <v>44177.94605165509</v>
      </c>
      <c r="B179" s="1" t="s">
        <v>148</v>
      </c>
      <c r="C179" s="15">
        <v>44158</v>
      </c>
      <c r="D179" s="12">
        <v>44182</v>
      </c>
      <c r="E179" s="13">
        <f t="shared" si="4"/>
        <v>0</v>
      </c>
      <c r="F179" s="1" t="s">
        <v>335</v>
      </c>
      <c r="G179" s="1" t="s">
        <v>676</v>
      </c>
      <c r="H179" s="1" t="s">
        <v>15</v>
      </c>
      <c r="I179" s="1" t="s">
        <v>94</v>
      </c>
      <c r="J179" s="1" t="s">
        <v>16</v>
      </c>
      <c r="K179" s="1" t="s">
        <v>16</v>
      </c>
      <c r="L179" s="1" t="s">
        <v>10</v>
      </c>
      <c r="M179" s="1" t="s">
        <v>11</v>
      </c>
      <c r="N179" s="1" t="s">
        <v>18</v>
      </c>
      <c r="O179" s="1" t="s">
        <v>19</v>
      </c>
      <c r="P179" s="1" t="s">
        <v>756</v>
      </c>
      <c r="Q179" s="1" t="s">
        <v>964</v>
      </c>
      <c r="R179" s="1" t="s">
        <v>192</v>
      </c>
      <c r="S179" s="1" t="s">
        <v>786</v>
      </c>
      <c r="T179" s="1" t="s">
        <v>1100</v>
      </c>
      <c r="U179" s="1" t="s">
        <v>15</v>
      </c>
      <c r="V179" s="1" t="s">
        <v>1101</v>
      </c>
      <c r="W179" s="1" t="s">
        <v>179</v>
      </c>
      <c r="X179" s="1" t="s">
        <v>179</v>
      </c>
      <c r="Y179" s="1" t="s">
        <v>159</v>
      </c>
      <c r="Z179" s="1">
        <v>2016</v>
      </c>
      <c r="AA179" s="1" t="s">
        <v>159</v>
      </c>
      <c r="AB179" s="1">
        <v>2021</v>
      </c>
      <c r="AC179" s="1" t="s">
        <v>248</v>
      </c>
      <c r="AD179" s="1" t="s">
        <v>161</v>
      </c>
      <c r="AE179" s="1" t="s">
        <v>162</v>
      </c>
      <c r="AF179" s="1" t="s">
        <v>163</v>
      </c>
      <c r="AG179" s="1" t="s">
        <v>165</v>
      </c>
      <c r="AH179" s="1" t="s">
        <v>165</v>
      </c>
      <c r="AI179" s="1" t="s">
        <v>301</v>
      </c>
      <c r="AJ179" s="1" t="s">
        <v>167</v>
      </c>
      <c r="AK179" s="14"/>
      <c r="AL179" s="1" t="s">
        <v>167</v>
      </c>
      <c r="AM179" s="14"/>
      <c r="AN179" s="1" t="s">
        <v>1115</v>
      </c>
      <c r="AO179" s="1" t="s">
        <v>1115</v>
      </c>
      <c r="AP179" s="1" t="s">
        <v>171</v>
      </c>
      <c r="AQ179" s="1" t="s">
        <v>172</v>
      </c>
      <c r="AR179" s="1" t="s">
        <v>172</v>
      </c>
      <c r="AS179" s="1" t="s">
        <v>172</v>
      </c>
      <c r="AT179" s="1" t="s">
        <v>172</v>
      </c>
      <c r="AU179" s="1" t="s">
        <v>292</v>
      </c>
      <c r="AV179" s="1" t="s">
        <v>342</v>
      </c>
      <c r="AW179" s="1" t="s">
        <v>203</v>
      </c>
      <c r="AX179" s="1" t="s">
        <v>1115</v>
      </c>
      <c r="AY179" s="1" t="s">
        <v>205</v>
      </c>
      <c r="AZ179" s="1" t="s">
        <v>390</v>
      </c>
      <c r="BA179" s="1" t="s">
        <v>167</v>
      </c>
      <c r="BB179" s="1" t="s">
        <v>172</v>
      </c>
      <c r="BC179" s="1" t="s">
        <v>172</v>
      </c>
      <c r="BD179" s="1" t="s">
        <v>172</v>
      </c>
      <c r="BE179" s="1" t="s">
        <v>172</v>
      </c>
      <c r="BF179" s="1" t="s">
        <v>172</v>
      </c>
      <c r="BG179" s="1" t="s">
        <v>172</v>
      </c>
      <c r="BH179" s="1" t="s">
        <v>179</v>
      </c>
      <c r="BI179" s="1" t="s">
        <v>172</v>
      </c>
      <c r="BJ179" s="1" t="s">
        <v>372</v>
      </c>
      <c r="BK179" s="1" t="s">
        <v>390</v>
      </c>
      <c r="BL179" s="1" t="s">
        <v>610</v>
      </c>
      <c r="BM179" s="1" t="s">
        <v>373</v>
      </c>
      <c r="BN179" s="1" t="s">
        <v>172</v>
      </c>
      <c r="BO179" s="1" t="s">
        <v>167</v>
      </c>
      <c r="BP179" s="1" t="s">
        <v>172</v>
      </c>
      <c r="BQ179" s="1" t="s">
        <v>1116</v>
      </c>
      <c r="BR179" s="1" t="s">
        <v>1117</v>
      </c>
      <c r="BS179" s="1" t="s">
        <v>1118</v>
      </c>
      <c r="BT179" s="14"/>
    </row>
    <row r="180" spans="1:72" x14ac:dyDescent="0.2">
      <c r="A180" s="29">
        <v>44177.954335578703</v>
      </c>
      <c r="B180" s="1" t="s">
        <v>148</v>
      </c>
      <c r="C180" s="15">
        <v>36364</v>
      </c>
      <c r="D180" s="12">
        <v>44182</v>
      </c>
      <c r="E180" s="13">
        <f t="shared" si="4"/>
        <v>21</v>
      </c>
      <c r="F180" s="1" t="s">
        <v>335</v>
      </c>
      <c r="G180" s="1" t="s">
        <v>472</v>
      </c>
      <c r="H180" s="1" t="s">
        <v>15</v>
      </c>
      <c r="I180" s="1" t="s">
        <v>62</v>
      </c>
      <c r="J180" s="1" t="s">
        <v>16</v>
      </c>
      <c r="K180" s="1" t="s">
        <v>16</v>
      </c>
      <c r="L180" s="1" t="s">
        <v>10</v>
      </c>
      <c r="M180" s="1" t="s">
        <v>11</v>
      </c>
      <c r="N180" s="1" t="s">
        <v>18</v>
      </c>
      <c r="O180" s="1" t="s">
        <v>19</v>
      </c>
      <c r="P180" s="1" t="s">
        <v>756</v>
      </c>
      <c r="Q180" s="1" t="s">
        <v>964</v>
      </c>
      <c r="R180" s="1" t="s">
        <v>153</v>
      </c>
      <c r="S180" s="1" t="s">
        <v>243</v>
      </c>
      <c r="T180" s="1" t="s">
        <v>635</v>
      </c>
      <c r="U180" s="1" t="s">
        <v>15</v>
      </c>
      <c r="V180" s="1" t="s">
        <v>1119</v>
      </c>
      <c r="W180" s="1" t="s">
        <v>179</v>
      </c>
      <c r="X180" s="1" t="s">
        <v>179</v>
      </c>
      <c r="Y180" s="1" t="s">
        <v>159</v>
      </c>
      <c r="Z180" s="1">
        <v>2016</v>
      </c>
      <c r="AA180" s="1" t="s">
        <v>159</v>
      </c>
      <c r="AB180" s="1">
        <v>2021</v>
      </c>
      <c r="AC180" s="1" t="s">
        <v>160</v>
      </c>
      <c r="AD180" s="1" t="s">
        <v>161</v>
      </c>
      <c r="AE180" s="1" t="s">
        <v>215</v>
      </c>
      <c r="AF180" s="1" t="s">
        <v>163</v>
      </c>
      <c r="AG180" s="1" t="s">
        <v>165</v>
      </c>
      <c r="AH180" s="1" t="s">
        <v>165</v>
      </c>
      <c r="AI180" s="1" t="s">
        <v>339</v>
      </c>
      <c r="AJ180" s="1" t="s">
        <v>167</v>
      </c>
      <c r="AK180" s="1" t="s">
        <v>168</v>
      </c>
      <c r="AL180" s="1" t="s">
        <v>167</v>
      </c>
      <c r="AM180" s="14"/>
      <c r="AN180" s="1" t="s">
        <v>1115</v>
      </c>
      <c r="AO180" s="1" t="s">
        <v>220</v>
      </c>
      <c r="AP180" s="1" t="s">
        <v>171</v>
      </c>
      <c r="AQ180" s="1" t="s">
        <v>167</v>
      </c>
      <c r="AR180" s="1" t="s">
        <v>172</v>
      </c>
      <c r="AS180" s="1" t="s">
        <v>167</v>
      </c>
      <c r="AT180" s="1" t="s">
        <v>167</v>
      </c>
      <c r="AU180" s="1" t="s">
        <v>369</v>
      </c>
      <c r="AV180" s="1" t="s">
        <v>232</v>
      </c>
      <c r="AW180" s="1" t="s">
        <v>233</v>
      </c>
      <c r="AX180" s="1" t="s">
        <v>390</v>
      </c>
      <c r="AY180" s="1" t="s">
        <v>272</v>
      </c>
      <c r="AZ180" s="1" t="s">
        <v>1120</v>
      </c>
      <c r="BA180" s="1" t="s">
        <v>172</v>
      </c>
      <c r="BB180" s="1" t="s">
        <v>167</v>
      </c>
      <c r="BC180" s="1" t="s">
        <v>172</v>
      </c>
      <c r="BD180" s="1" t="s">
        <v>172</v>
      </c>
      <c r="BE180" s="1" t="s">
        <v>172</v>
      </c>
      <c r="BF180" s="1" t="s">
        <v>172</v>
      </c>
      <c r="BG180" s="1" t="s">
        <v>172</v>
      </c>
      <c r="BH180" s="1" t="s">
        <v>172</v>
      </c>
      <c r="BI180" s="1" t="s">
        <v>167</v>
      </c>
      <c r="BJ180" s="1" t="s">
        <v>1121</v>
      </c>
      <c r="BK180" s="1" t="s">
        <v>1121</v>
      </c>
      <c r="BL180" s="1" t="s">
        <v>1121</v>
      </c>
      <c r="BM180" s="1" t="s">
        <v>1121</v>
      </c>
      <c r="BN180" s="1" t="s">
        <v>172</v>
      </c>
      <c r="BO180" s="1" t="s">
        <v>167</v>
      </c>
      <c r="BP180" s="1" t="s">
        <v>167</v>
      </c>
      <c r="BQ180" s="1" t="s">
        <v>1122</v>
      </c>
      <c r="BR180" s="1" t="s">
        <v>1123</v>
      </c>
      <c r="BS180" s="1" t="s">
        <v>1124</v>
      </c>
      <c r="BT180" s="14"/>
    </row>
    <row r="181" spans="1:72" x14ac:dyDescent="0.2">
      <c r="A181" s="29">
        <v>44178.414864814811</v>
      </c>
      <c r="B181" s="1" t="s">
        <v>148</v>
      </c>
      <c r="C181" s="15">
        <v>36892</v>
      </c>
      <c r="D181" s="12">
        <v>44182</v>
      </c>
      <c r="E181" s="13">
        <f t="shared" si="4"/>
        <v>19</v>
      </c>
      <c r="F181" s="1" t="s">
        <v>335</v>
      </c>
      <c r="G181" s="1" t="s">
        <v>1125</v>
      </c>
      <c r="H181" s="1" t="s">
        <v>15</v>
      </c>
      <c r="I181" s="1" t="s">
        <v>62</v>
      </c>
      <c r="J181" s="1" t="s">
        <v>23</v>
      </c>
      <c r="K181" s="1" t="s">
        <v>16</v>
      </c>
      <c r="L181" s="1" t="s">
        <v>10</v>
      </c>
      <c r="M181" s="1" t="s">
        <v>11</v>
      </c>
      <c r="N181" s="1" t="s">
        <v>18</v>
      </c>
      <c r="O181" s="1" t="s">
        <v>19</v>
      </c>
      <c r="P181" s="1" t="s">
        <v>756</v>
      </c>
      <c r="Q181" s="1" t="s">
        <v>1126</v>
      </c>
      <c r="R181" s="1" t="s">
        <v>192</v>
      </c>
      <c r="S181" s="1" t="s">
        <v>1127</v>
      </c>
      <c r="T181" s="1" t="s">
        <v>635</v>
      </c>
      <c r="U181" s="1" t="s">
        <v>15</v>
      </c>
      <c r="V181" s="1" t="s">
        <v>1101</v>
      </c>
      <c r="W181" s="1" t="s">
        <v>312</v>
      </c>
      <c r="X181" s="1" t="s">
        <v>179</v>
      </c>
      <c r="Y181" s="1" t="s">
        <v>159</v>
      </c>
      <c r="Z181" s="1">
        <v>2016</v>
      </c>
      <c r="AA181" s="1" t="s">
        <v>159</v>
      </c>
      <c r="AB181" s="1">
        <v>2021</v>
      </c>
      <c r="AC181" s="1" t="s">
        <v>596</v>
      </c>
      <c r="AD181" s="1" t="s">
        <v>446</v>
      </c>
      <c r="AE181" s="1" t="s">
        <v>215</v>
      </c>
      <c r="AF181" s="1" t="s">
        <v>266</v>
      </c>
      <c r="AG181" s="1" t="s">
        <v>165</v>
      </c>
      <c r="AH181" s="1" t="s">
        <v>198</v>
      </c>
      <c r="AI181" s="1" t="s">
        <v>301</v>
      </c>
      <c r="AJ181" s="1" t="s">
        <v>167</v>
      </c>
      <c r="AK181" s="1" t="s">
        <v>168</v>
      </c>
      <c r="AL181" s="1" t="s">
        <v>167</v>
      </c>
      <c r="AM181" s="14"/>
      <c r="AN181" s="1" t="s">
        <v>169</v>
      </c>
      <c r="AO181" s="1" t="s">
        <v>1115</v>
      </c>
      <c r="AP181" s="1" t="s">
        <v>171</v>
      </c>
      <c r="AQ181" s="1" t="s">
        <v>172</v>
      </c>
      <c r="AR181" s="1" t="s">
        <v>172</v>
      </c>
      <c r="AS181" s="1" t="s">
        <v>172</v>
      </c>
      <c r="AT181" s="1" t="s">
        <v>172</v>
      </c>
      <c r="AU181" s="1" t="s">
        <v>393</v>
      </c>
      <c r="AV181" s="1" t="s">
        <v>1128</v>
      </c>
      <c r="AW181" s="1" t="s">
        <v>203</v>
      </c>
      <c r="AX181" s="1" t="s">
        <v>204</v>
      </c>
      <c r="AY181" s="1" t="s">
        <v>205</v>
      </c>
      <c r="AZ181" s="1" t="s">
        <v>410</v>
      </c>
      <c r="BA181" s="1" t="s">
        <v>172</v>
      </c>
      <c r="BB181" s="1" t="s">
        <v>167</v>
      </c>
      <c r="BC181" s="1" t="s">
        <v>172</v>
      </c>
      <c r="BD181" s="1" t="s">
        <v>172</v>
      </c>
      <c r="BE181" s="1" t="s">
        <v>172</v>
      </c>
      <c r="BF181" s="1" t="s">
        <v>172</v>
      </c>
      <c r="BG181" s="1" t="s">
        <v>172</v>
      </c>
      <c r="BH181" s="1" t="s">
        <v>172</v>
      </c>
      <c r="BI181" s="1" t="s">
        <v>179</v>
      </c>
      <c r="BJ181" s="1" t="s">
        <v>1115</v>
      </c>
      <c r="BK181" s="1" t="s">
        <v>181</v>
      </c>
      <c r="BL181" s="1" t="s">
        <v>1111</v>
      </c>
      <c r="BM181" s="1" t="s">
        <v>331</v>
      </c>
      <c r="BN181" s="1" t="s">
        <v>172</v>
      </c>
      <c r="BO181" s="1" t="s">
        <v>167</v>
      </c>
      <c r="BP181" s="1" t="s">
        <v>172</v>
      </c>
      <c r="BQ181" s="1" t="s">
        <v>1129</v>
      </c>
      <c r="BR181" s="1" t="s">
        <v>1130</v>
      </c>
      <c r="BS181" s="1" t="s">
        <v>1131</v>
      </c>
      <c r="BT181" s="14"/>
    </row>
    <row r="182" spans="1:72" x14ac:dyDescent="0.2">
      <c r="A182" s="29">
        <v>44178.419531192128</v>
      </c>
      <c r="B182" s="1" t="s">
        <v>148</v>
      </c>
      <c r="C182" s="15">
        <v>35898</v>
      </c>
      <c r="D182" s="12">
        <v>44182</v>
      </c>
      <c r="E182" s="13">
        <f t="shared" si="4"/>
        <v>22</v>
      </c>
      <c r="F182" s="1" t="s">
        <v>335</v>
      </c>
      <c r="G182" s="1" t="s">
        <v>829</v>
      </c>
      <c r="H182" s="1" t="s">
        <v>15</v>
      </c>
      <c r="I182" s="1" t="s">
        <v>95</v>
      </c>
      <c r="J182" s="1" t="s">
        <v>16</v>
      </c>
      <c r="K182" s="1" t="s">
        <v>16</v>
      </c>
      <c r="L182" s="1" t="s">
        <v>10</v>
      </c>
      <c r="M182" s="1" t="s">
        <v>35</v>
      </c>
      <c r="N182" s="1" t="s">
        <v>18</v>
      </c>
      <c r="O182" s="1" t="s">
        <v>19</v>
      </c>
      <c r="P182" s="1" t="s">
        <v>756</v>
      </c>
      <c r="Q182" s="1" t="s">
        <v>871</v>
      </c>
      <c r="R182" s="1" t="s">
        <v>153</v>
      </c>
      <c r="S182" s="1" t="s">
        <v>243</v>
      </c>
      <c r="T182" s="1" t="s">
        <v>635</v>
      </c>
      <c r="U182" s="1" t="s">
        <v>15</v>
      </c>
      <c r="V182" s="1" t="s">
        <v>1132</v>
      </c>
      <c r="W182" s="1" t="s">
        <v>179</v>
      </c>
      <c r="X182" s="1" t="s">
        <v>179</v>
      </c>
      <c r="Y182" s="1" t="s">
        <v>159</v>
      </c>
      <c r="Z182" s="1">
        <v>2016</v>
      </c>
      <c r="AA182" s="1" t="s">
        <v>159</v>
      </c>
      <c r="AB182" s="1">
        <v>2021</v>
      </c>
      <c r="AC182" s="1" t="s">
        <v>596</v>
      </c>
      <c r="AD182" s="1" t="s">
        <v>161</v>
      </c>
      <c r="AE182" s="1" t="s">
        <v>215</v>
      </c>
      <c r="AF182" s="1" t="s">
        <v>163</v>
      </c>
      <c r="AG182" s="1" t="s">
        <v>165</v>
      </c>
      <c r="AH182" s="1" t="s">
        <v>165</v>
      </c>
      <c r="AI182" s="1" t="s">
        <v>339</v>
      </c>
      <c r="AJ182" s="1" t="s">
        <v>167</v>
      </c>
      <c r="AK182" s="14"/>
      <c r="AL182" s="1" t="s">
        <v>167</v>
      </c>
      <c r="AM182" s="14"/>
      <c r="AN182" s="1" t="s">
        <v>169</v>
      </c>
      <c r="AO182" s="1" t="s">
        <v>201</v>
      </c>
      <c r="AP182" s="1" t="s">
        <v>165</v>
      </c>
      <c r="AQ182" s="1" t="s">
        <v>172</v>
      </c>
      <c r="AR182" s="1" t="s">
        <v>172</v>
      </c>
      <c r="AS182" s="1" t="s">
        <v>172</v>
      </c>
      <c r="AT182" s="1" t="s">
        <v>172</v>
      </c>
      <c r="AU182" s="1" t="s">
        <v>393</v>
      </c>
      <c r="AV182" s="1" t="s">
        <v>279</v>
      </c>
      <c r="AW182" s="1" t="s">
        <v>203</v>
      </c>
      <c r="AX182" s="1" t="s">
        <v>218</v>
      </c>
      <c r="AY182" s="1" t="s">
        <v>272</v>
      </c>
      <c r="AZ182" s="1" t="s">
        <v>410</v>
      </c>
      <c r="BA182" s="1" t="s">
        <v>172</v>
      </c>
      <c r="BB182" s="1" t="s">
        <v>167</v>
      </c>
      <c r="BC182" s="1" t="s">
        <v>172</v>
      </c>
      <c r="BD182" s="1" t="s">
        <v>172</v>
      </c>
      <c r="BE182" s="1" t="s">
        <v>172</v>
      </c>
      <c r="BF182" s="1" t="s">
        <v>172</v>
      </c>
      <c r="BG182" s="1" t="s">
        <v>172</v>
      </c>
      <c r="BH182" s="1" t="s">
        <v>172</v>
      </c>
      <c r="BI182" s="1" t="s">
        <v>167</v>
      </c>
      <c r="BJ182" s="1" t="s">
        <v>207</v>
      </c>
      <c r="BK182" s="1" t="s">
        <v>317</v>
      </c>
      <c r="BL182" s="1" t="s">
        <v>811</v>
      </c>
      <c r="BM182" s="1" t="s">
        <v>209</v>
      </c>
      <c r="BN182" s="1" t="s">
        <v>172</v>
      </c>
      <c r="BO182" s="1" t="s">
        <v>167</v>
      </c>
      <c r="BP182" s="1" t="s">
        <v>172</v>
      </c>
      <c r="BQ182" s="1" t="s">
        <v>1133</v>
      </c>
      <c r="BR182" s="1" t="s">
        <v>1134</v>
      </c>
      <c r="BS182" s="1" t="s">
        <v>1135</v>
      </c>
      <c r="BT182" s="14"/>
    </row>
    <row r="183" spans="1:72" x14ac:dyDescent="0.2">
      <c r="A183" s="29">
        <v>44178.424125763893</v>
      </c>
      <c r="B183" s="1" t="s">
        <v>148</v>
      </c>
      <c r="C183" s="15">
        <v>36222</v>
      </c>
      <c r="D183" s="12">
        <v>44182</v>
      </c>
      <c r="E183" s="13">
        <f t="shared" si="4"/>
        <v>21</v>
      </c>
      <c r="F183" s="1" t="s">
        <v>335</v>
      </c>
      <c r="G183" s="1" t="s">
        <v>643</v>
      </c>
      <c r="H183" s="1" t="s">
        <v>15</v>
      </c>
      <c r="I183" s="1" t="s">
        <v>62</v>
      </c>
      <c r="J183" s="1" t="s">
        <v>16</v>
      </c>
      <c r="K183" s="1" t="s">
        <v>16</v>
      </c>
      <c r="L183" s="1" t="s">
        <v>10</v>
      </c>
      <c r="M183" s="1" t="s">
        <v>11</v>
      </c>
      <c r="N183" s="1" t="s">
        <v>18</v>
      </c>
      <c r="O183" s="1" t="s">
        <v>19</v>
      </c>
      <c r="P183" s="1" t="s">
        <v>756</v>
      </c>
      <c r="Q183" s="1" t="s">
        <v>416</v>
      </c>
      <c r="R183" s="1" t="s">
        <v>323</v>
      </c>
      <c r="S183" s="1" t="s">
        <v>243</v>
      </c>
      <c r="T183" s="1" t="s">
        <v>1136</v>
      </c>
      <c r="U183" s="1" t="s">
        <v>15</v>
      </c>
      <c r="V183" s="1" t="s">
        <v>1110</v>
      </c>
      <c r="W183" s="1" t="s">
        <v>179</v>
      </c>
      <c r="X183" s="1" t="s">
        <v>179</v>
      </c>
      <c r="Y183" s="1" t="s">
        <v>159</v>
      </c>
      <c r="Z183" s="1">
        <v>2016</v>
      </c>
      <c r="AA183" s="1" t="s">
        <v>159</v>
      </c>
      <c r="AB183" s="1">
        <v>2021</v>
      </c>
      <c r="AC183" s="1" t="s">
        <v>288</v>
      </c>
      <c r="AD183" s="1" t="s">
        <v>161</v>
      </c>
      <c r="AE183" s="1" t="s">
        <v>162</v>
      </c>
      <c r="AF183" s="1" t="s">
        <v>266</v>
      </c>
      <c r="AG183" s="1" t="s">
        <v>165</v>
      </c>
      <c r="AH183" s="1" t="s">
        <v>165</v>
      </c>
      <c r="AI183" s="1" t="s">
        <v>417</v>
      </c>
      <c r="AJ183" s="1" t="s">
        <v>167</v>
      </c>
      <c r="AK183" s="14"/>
      <c r="AL183" s="1" t="s">
        <v>167</v>
      </c>
      <c r="AM183" s="14"/>
      <c r="AN183" s="1" t="s">
        <v>229</v>
      </c>
      <c r="AO183" s="1" t="s">
        <v>522</v>
      </c>
      <c r="AP183" s="1" t="s">
        <v>171</v>
      </c>
      <c r="AQ183" s="1" t="s">
        <v>172</v>
      </c>
      <c r="AR183" s="1" t="s">
        <v>172</v>
      </c>
      <c r="AS183" s="1" t="s">
        <v>172</v>
      </c>
      <c r="AT183" s="1" t="s">
        <v>167</v>
      </c>
      <c r="AU183" s="1" t="s">
        <v>393</v>
      </c>
      <c r="AV183" s="1" t="s">
        <v>342</v>
      </c>
      <c r="AW183" s="1" t="s">
        <v>203</v>
      </c>
      <c r="AX183" s="1" t="s">
        <v>218</v>
      </c>
      <c r="AY183" s="1" t="s">
        <v>177</v>
      </c>
      <c r="AZ183" s="1" t="s">
        <v>410</v>
      </c>
      <c r="BA183" s="1" t="s">
        <v>172</v>
      </c>
      <c r="BB183" s="1" t="s">
        <v>167</v>
      </c>
      <c r="BC183" s="1" t="s">
        <v>172</v>
      </c>
      <c r="BD183" s="1" t="s">
        <v>172</v>
      </c>
      <c r="BE183" s="1" t="s">
        <v>172</v>
      </c>
      <c r="BF183" s="1" t="s">
        <v>172</v>
      </c>
      <c r="BG183" s="1" t="s">
        <v>172</v>
      </c>
      <c r="BH183" s="1" t="s">
        <v>172</v>
      </c>
      <c r="BI183" s="1" t="s">
        <v>172</v>
      </c>
      <c r="BJ183" s="1" t="s">
        <v>624</v>
      </c>
      <c r="BK183" s="1" t="s">
        <v>274</v>
      </c>
      <c r="BL183" s="1" t="s">
        <v>1137</v>
      </c>
      <c r="BM183" s="1" t="s">
        <v>260</v>
      </c>
      <c r="BN183" s="1" t="s">
        <v>172</v>
      </c>
      <c r="BO183" s="1" t="s">
        <v>167</v>
      </c>
      <c r="BP183" s="1" t="s">
        <v>172</v>
      </c>
      <c r="BQ183" s="1" t="s">
        <v>1138</v>
      </c>
      <c r="BR183" s="1" t="s">
        <v>1139</v>
      </c>
      <c r="BS183" s="1" t="s">
        <v>1140</v>
      </c>
      <c r="BT183" s="14"/>
    </row>
    <row r="184" spans="1:72" x14ac:dyDescent="0.2">
      <c r="A184" s="29">
        <v>44178.430436631941</v>
      </c>
      <c r="B184" s="1" t="s">
        <v>148</v>
      </c>
      <c r="C184" s="15">
        <v>34907</v>
      </c>
      <c r="D184" s="12">
        <v>44182</v>
      </c>
      <c r="E184" s="13">
        <f t="shared" si="4"/>
        <v>25</v>
      </c>
      <c r="F184" s="1" t="s">
        <v>355</v>
      </c>
      <c r="G184" s="1" t="s">
        <v>188</v>
      </c>
      <c r="H184" s="1" t="s">
        <v>15</v>
      </c>
      <c r="I184" s="1" t="s">
        <v>15</v>
      </c>
      <c r="J184" s="1" t="s">
        <v>16</v>
      </c>
      <c r="K184" s="1" t="s">
        <v>16</v>
      </c>
      <c r="L184" s="1" t="s">
        <v>10</v>
      </c>
      <c r="M184" s="1" t="s">
        <v>11</v>
      </c>
      <c r="N184" s="1" t="s">
        <v>12</v>
      </c>
      <c r="O184" s="1" t="s">
        <v>39</v>
      </c>
      <c r="P184" s="1" t="s">
        <v>756</v>
      </c>
      <c r="Q184" s="1" t="s">
        <v>191</v>
      </c>
      <c r="R184" s="1" t="s">
        <v>192</v>
      </c>
      <c r="S184" s="1" t="s">
        <v>786</v>
      </c>
      <c r="T184" s="1" t="s">
        <v>1100</v>
      </c>
      <c r="U184" s="1" t="s">
        <v>15</v>
      </c>
      <c r="V184" s="1" t="s">
        <v>1110</v>
      </c>
      <c r="W184" s="1" t="s">
        <v>179</v>
      </c>
      <c r="X184" s="1" t="s">
        <v>179</v>
      </c>
      <c r="Y184" s="1" t="s">
        <v>159</v>
      </c>
      <c r="Z184" s="1">
        <v>2016</v>
      </c>
      <c r="AA184" s="1" t="s">
        <v>159</v>
      </c>
      <c r="AB184" s="1">
        <v>2021</v>
      </c>
      <c r="AC184" s="1" t="s">
        <v>248</v>
      </c>
      <c r="AD184" s="1" t="s">
        <v>161</v>
      </c>
      <c r="AE184" s="1" t="s">
        <v>228</v>
      </c>
      <c r="AF184" s="1" t="s">
        <v>163</v>
      </c>
      <c r="AG184" s="1" t="s">
        <v>165</v>
      </c>
      <c r="AH184" s="1" t="s">
        <v>198</v>
      </c>
      <c r="AI184" s="1" t="s">
        <v>543</v>
      </c>
      <c r="AJ184" s="1" t="s">
        <v>167</v>
      </c>
      <c r="AK184" s="1" t="s">
        <v>168</v>
      </c>
      <c r="AL184" s="1" t="s">
        <v>167</v>
      </c>
      <c r="AM184" s="14"/>
      <c r="AN184" s="1" t="s">
        <v>229</v>
      </c>
      <c r="AO184" s="1" t="s">
        <v>522</v>
      </c>
      <c r="AP184" s="1" t="s">
        <v>165</v>
      </c>
      <c r="AQ184" s="1" t="s">
        <v>172</v>
      </c>
      <c r="AR184" s="1" t="s">
        <v>172</v>
      </c>
      <c r="AS184" s="1" t="s">
        <v>172</v>
      </c>
      <c r="AT184" s="1" t="s">
        <v>172</v>
      </c>
      <c r="AU184" s="1" t="s">
        <v>393</v>
      </c>
      <c r="AV184" s="1" t="s">
        <v>938</v>
      </c>
      <c r="AW184" s="1" t="s">
        <v>821</v>
      </c>
      <c r="AX184" s="1" t="s">
        <v>1115</v>
      </c>
      <c r="AY184" s="1" t="s">
        <v>272</v>
      </c>
      <c r="AZ184" s="1" t="s">
        <v>410</v>
      </c>
      <c r="BA184" s="1" t="s">
        <v>172</v>
      </c>
      <c r="BB184" s="1" t="s">
        <v>167</v>
      </c>
      <c r="BC184" s="1" t="s">
        <v>172</v>
      </c>
      <c r="BD184" s="1" t="s">
        <v>172</v>
      </c>
      <c r="BE184" s="1" t="s">
        <v>172</v>
      </c>
      <c r="BF184" s="1" t="s">
        <v>172</v>
      </c>
      <c r="BG184" s="1" t="s">
        <v>172</v>
      </c>
      <c r="BH184" s="1" t="s">
        <v>172</v>
      </c>
      <c r="BI184" s="1" t="s">
        <v>172</v>
      </c>
      <c r="BJ184" s="1" t="s">
        <v>379</v>
      </c>
      <c r="BK184" s="1" t="s">
        <v>235</v>
      </c>
      <c r="BL184" s="1" t="s">
        <v>236</v>
      </c>
      <c r="BM184" s="1" t="s">
        <v>209</v>
      </c>
      <c r="BN184" s="1" t="s">
        <v>172</v>
      </c>
      <c r="BO184" s="1" t="s">
        <v>167</v>
      </c>
      <c r="BP184" s="1" t="s">
        <v>167</v>
      </c>
      <c r="BQ184" s="1" t="s">
        <v>1141</v>
      </c>
      <c r="BR184" s="1" t="s">
        <v>1142</v>
      </c>
      <c r="BS184" s="1" t="s">
        <v>1143</v>
      </c>
      <c r="BT184" s="14"/>
    </row>
    <row r="185" spans="1:72" x14ac:dyDescent="0.2">
      <c r="A185" s="29">
        <v>44178.435993263891</v>
      </c>
      <c r="B185" s="1" t="s">
        <v>148</v>
      </c>
      <c r="C185" s="15">
        <v>33755</v>
      </c>
      <c r="D185" s="12">
        <v>44182</v>
      </c>
      <c r="E185" s="13">
        <f t="shared" si="4"/>
        <v>28</v>
      </c>
      <c r="F185" s="1" t="s">
        <v>355</v>
      </c>
      <c r="G185" s="1" t="s">
        <v>188</v>
      </c>
      <c r="H185" s="1" t="s">
        <v>15</v>
      </c>
      <c r="I185" s="1" t="s">
        <v>41</v>
      </c>
      <c r="J185" s="1" t="s">
        <v>16</v>
      </c>
      <c r="K185" s="1" t="s">
        <v>16</v>
      </c>
      <c r="L185" s="1" t="s">
        <v>10</v>
      </c>
      <c r="M185" s="1" t="s">
        <v>11</v>
      </c>
      <c r="N185" s="1" t="s">
        <v>12</v>
      </c>
      <c r="O185" s="1" t="s">
        <v>13</v>
      </c>
      <c r="P185" s="1" t="s">
        <v>756</v>
      </c>
      <c r="Q185" s="1" t="s">
        <v>191</v>
      </c>
      <c r="R185" s="1" t="s">
        <v>192</v>
      </c>
      <c r="S185" s="1" t="s">
        <v>786</v>
      </c>
      <c r="T185" s="1" t="s">
        <v>635</v>
      </c>
      <c r="U185" s="1" t="s">
        <v>15</v>
      </c>
      <c r="V185" s="1" t="s">
        <v>1110</v>
      </c>
      <c r="W185" s="1" t="s">
        <v>179</v>
      </c>
      <c r="X185" s="1" t="s">
        <v>179</v>
      </c>
      <c r="Y185" s="1" t="s">
        <v>159</v>
      </c>
      <c r="Z185" s="1">
        <v>2016</v>
      </c>
      <c r="AA185" s="1" t="s">
        <v>159</v>
      </c>
      <c r="AB185" s="1">
        <v>2021</v>
      </c>
      <c r="AC185" s="1" t="s">
        <v>248</v>
      </c>
      <c r="AD185" s="1" t="s">
        <v>161</v>
      </c>
      <c r="AE185" s="1" t="s">
        <v>228</v>
      </c>
      <c r="AF185" s="1" t="s">
        <v>163</v>
      </c>
      <c r="AG185" s="1" t="s">
        <v>165</v>
      </c>
      <c r="AH185" s="1" t="s">
        <v>198</v>
      </c>
      <c r="AI185" s="1" t="s">
        <v>301</v>
      </c>
      <c r="AJ185" s="1" t="s">
        <v>167</v>
      </c>
      <c r="AK185" s="1" t="s">
        <v>168</v>
      </c>
      <c r="AL185" s="1" t="s">
        <v>167</v>
      </c>
      <c r="AM185" s="14"/>
      <c r="AN185" s="1" t="s">
        <v>229</v>
      </c>
      <c r="AO185" s="1" t="s">
        <v>522</v>
      </c>
      <c r="AP185" s="1" t="s">
        <v>165</v>
      </c>
      <c r="AQ185" s="1" t="s">
        <v>172</v>
      </c>
      <c r="AR185" s="1" t="s">
        <v>172</v>
      </c>
      <c r="AS185" s="1" t="s">
        <v>172</v>
      </c>
      <c r="AT185" s="1" t="s">
        <v>172</v>
      </c>
      <c r="AU185" s="1" t="s">
        <v>393</v>
      </c>
      <c r="AV185" s="1" t="s">
        <v>342</v>
      </c>
      <c r="AW185" s="1" t="s">
        <v>821</v>
      </c>
      <c r="AX185" s="1" t="s">
        <v>390</v>
      </c>
      <c r="AY185" s="1" t="s">
        <v>272</v>
      </c>
      <c r="AZ185" s="1" t="s">
        <v>410</v>
      </c>
      <c r="BA185" s="1" t="s">
        <v>172</v>
      </c>
      <c r="BB185" s="1" t="s">
        <v>167</v>
      </c>
      <c r="BC185" s="1" t="s">
        <v>172</v>
      </c>
      <c r="BD185" s="1" t="s">
        <v>172</v>
      </c>
      <c r="BE185" s="1" t="s">
        <v>172</v>
      </c>
      <c r="BF185" s="1" t="s">
        <v>172</v>
      </c>
      <c r="BG185" s="1" t="s">
        <v>172</v>
      </c>
      <c r="BH185" s="1" t="s">
        <v>172</v>
      </c>
      <c r="BI185" s="1" t="s">
        <v>172</v>
      </c>
      <c r="BJ185" s="1" t="s">
        <v>207</v>
      </c>
      <c r="BK185" s="1" t="s">
        <v>419</v>
      </c>
      <c r="BL185" s="1" t="s">
        <v>236</v>
      </c>
      <c r="BM185" s="1" t="s">
        <v>331</v>
      </c>
      <c r="BN185" s="1" t="s">
        <v>172</v>
      </c>
      <c r="BO185" s="1" t="s">
        <v>167</v>
      </c>
      <c r="BP185" s="1" t="s">
        <v>167</v>
      </c>
      <c r="BQ185" s="1" t="s">
        <v>1144</v>
      </c>
      <c r="BR185" s="1" t="s">
        <v>1145</v>
      </c>
      <c r="BS185" s="1" t="s">
        <v>1146</v>
      </c>
      <c r="BT185" s="14"/>
    </row>
    <row r="186" spans="1:72" x14ac:dyDescent="0.2">
      <c r="A186" s="29">
        <v>44178.710140057869</v>
      </c>
      <c r="B186" s="1" t="s">
        <v>148</v>
      </c>
      <c r="C186" s="15">
        <v>30135</v>
      </c>
      <c r="D186" s="12">
        <v>44182</v>
      </c>
      <c r="E186" s="13">
        <f t="shared" si="4"/>
        <v>38</v>
      </c>
      <c r="F186" s="1" t="s">
        <v>335</v>
      </c>
      <c r="G186" s="1" t="s">
        <v>515</v>
      </c>
      <c r="H186" s="1" t="s">
        <v>15</v>
      </c>
      <c r="I186" s="1" t="s">
        <v>15</v>
      </c>
      <c r="J186" s="1" t="s">
        <v>9</v>
      </c>
      <c r="K186" s="1" t="s">
        <v>16</v>
      </c>
      <c r="L186" s="1" t="s">
        <v>10</v>
      </c>
      <c r="M186" s="1" t="s">
        <v>11</v>
      </c>
      <c r="N186" s="1" t="s">
        <v>12</v>
      </c>
      <c r="O186" s="1" t="s">
        <v>39</v>
      </c>
      <c r="P186" s="1" t="s">
        <v>785</v>
      </c>
      <c r="Q186" s="1" t="s">
        <v>1147</v>
      </c>
      <c r="R186" s="1" t="s">
        <v>192</v>
      </c>
      <c r="S186" s="1" t="s">
        <v>1148</v>
      </c>
      <c r="T186" s="1" t="s">
        <v>1149</v>
      </c>
      <c r="U186" s="1" t="s">
        <v>15</v>
      </c>
      <c r="V186" s="1" t="s">
        <v>246</v>
      </c>
      <c r="W186" s="1" t="s">
        <v>357</v>
      </c>
      <c r="X186" s="1" t="s">
        <v>357</v>
      </c>
      <c r="Y186" s="1" t="s">
        <v>159</v>
      </c>
      <c r="Z186" s="1">
        <v>2016</v>
      </c>
      <c r="AA186" s="1" t="s">
        <v>159</v>
      </c>
      <c r="AB186" s="1">
        <v>2021</v>
      </c>
      <c r="AC186" s="1" t="s">
        <v>160</v>
      </c>
      <c r="AD186" s="1" t="s">
        <v>161</v>
      </c>
      <c r="AE186" s="1" t="s">
        <v>162</v>
      </c>
      <c r="AF186" s="1" t="s">
        <v>163</v>
      </c>
      <c r="AG186" s="1" t="s">
        <v>165</v>
      </c>
      <c r="AH186" s="1" t="s">
        <v>198</v>
      </c>
      <c r="AI186" s="1" t="s">
        <v>339</v>
      </c>
      <c r="AJ186" s="1" t="s">
        <v>167</v>
      </c>
      <c r="AK186" s="1" t="s">
        <v>168</v>
      </c>
      <c r="AL186" s="1" t="s">
        <v>167</v>
      </c>
      <c r="AM186" s="14"/>
      <c r="AN186" s="1" t="s">
        <v>169</v>
      </c>
      <c r="AO186" s="1" t="s">
        <v>201</v>
      </c>
      <c r="AP186" s="1" t="s">
        <v>171</v>
      </c>
      <c r="AQ186" s="1" t="s">
        <v>172</v>
      </c>
      <c r="AR186" s="1" t="s">
        <v>172</v>
      </c>
      <c r="AS186" s="1" t="s">
        <v>172</v>
      </c>
      <c r="AT186" s="1" t="s">
        <v>172</v>
      </c>
      <c r="AU186" s="1" t="s">
        <v>292</v>
      </c>
      <c r="AV186" s="1" t="s">
        <v>174</v>
      </c>
      <c r="AW186" s="1" t="s">
        <v>1150</v>
      </c>
      <c r="AX186" s="1" t="s">
        <v>1151</v>
      </c>
      <c r="AY186" s="1" t="s">
        <v>272</v>
      </c>
      <c r="AZ186" s="1" t="s">
        <v>410</v>
      </c>
      <c r="BA186" s="1" t="s">
        <v>179</v>
      </c>
      <c r="BB186" s="1" t="s">
        <v>172</v>
      </c>
      <c r="BC186" s="1" t="s">
        <v>172</v>
      </c>
      <c r="BD186" s="1" t="s">
        <v>172</v>
      </c>
      <c r="BE186" s="1" t="s">
        <v>179</v>
      </c>
      <c r="BF186" s="1" t="s">
        <v>172</v>
      </c>
      <c r="BG186" s="1" t="s">
        <v>172</v>
      </c>
      <c r="BH186" s="1" t="s">
        <v>172</v>
      </c>
      <c r="BI186" s="1" t="s">
        <v>172</v>
      </c>
      <c r="BJ186" s="1" t="s">
        <v>207</v>
      </c>
      <c r="BK186" s="1" t="s">
        <v>317</v>
      </c>
      <c r="BL186" s="1" t="s">
        <v>1152</v>
      </c>
      <c r="BM186" s="1" t="s">
        <v>351</v>
      </c>
      <c r="BN186" s="1" t="s">
        <v>172</v>
      </c>
      <c r="BO186" s="1" t="s">
        <v>167</v>
      </c>
      <c r="BP186" s="1" t="s">
        <v>172</v>
      </c>
      <c r="BQ186" s="1" t="s">
        <v>1153</v>
      </c>
      <c r="BR186" s="1" t="s">
        <v>1154</v>
      </c>
      <c r="BS186" s="1" t="s">
        <v>1155</v>
      </c>
      <c r="BT186" s="14"/>
    </row>
    <row r="187" spans="1:72" x14ac:dyDescent="0.2">
      <c r="A187" s="29">
        <v>44178.715765081019</v>
      </c>
      <c r="B187" s="1" t="s">
        <v>148</v>
      </c>
      <c r="C187" s="15">
        <v>30890</v>
      </c>
      <c r="D187" s="12">
        <v>44182</v>
      </c>
      <c r="E187" s="13">
        <f t="shared" si="4"/>
        <v>36</v>
      </c>
      <c r="F187" s="1" t="s">
        <v>497</v>
      </c>
      <c r="G187" s="1" t="s">
        <v>676</v>
      </c>
      <c r="H187" s="1" t="s">
        <v>15</v>
      </c>
      <c r="I187" s="1" t="s">
        <v>41</v>
      </c>
      <c r="J187" s="1" t="s">
        <v>23</v>
      </c>
      <c r="K187" s="1" t="s">
        <v>16</v>
      </c>
      <c r="L187" s="1" t="s">
        <v>10</v>
      </c>
      <c r="M187" s="1" t="s">
        <v>11</v>
      </c>
      <c r="N187" s="1" t="s">
        <v>18</v>
      </c>
      <c r="O187" s="1" t="s">
        <v>19</v>
      </c>
      <c r="P187" s="1" t="s">
        <v>1156</v>
      </c>
      <c r="Q187" s="1" t="s">
        <v>964</v>
      </c>
      <c r="R187" s="1" t="s">
        <v>192</v>
      </c>
      <c r="S187" s="1" t="s">
        <v>745</v>
      </c>
      <c r="T187" s="1" t="s">
        <v>635</v>
      </c>
      <c r="U187" s="1" t="s">
        <v>15</v>
      </c>
      <c r="V187" s="1" t="s">
        <v>246</v>
      </c>
      <c r="W187" s="1" t="s">
        <v>179</v>
      </c>
      <c r="X187" s="1" t="s">
        <v>179</v>
      </c>
      <c r="Y187" s="1" t="s">
        <v>159</v>
      </c>
      <c r="Z187" s="1">
        <v>2016</v>
      </c>
      <c r="AA187" s="1" t="s">
        <v>159</v>
      </c>
      <c r="AB187" s="1">
        <v>2021</v>
      </c>
      <c r="AC187" s="1" t="s">
        <v>248</v>
      </c>
      <c r="AD187" s="1" t="s">
        <v>446</v>
      </c>
      <c r="AE187" s="1" t="s">
        <v>162</v>
      </c>
      <c r="AF187" s="1" t="s">
        <v>163</v>
      </c>
      <c r="AG187" s="1" t="s">
        <v>165</v>
      </c>
      <c r="AH187" s="1" t="s">
        <v>198</v>
      </c>
      <c r="AI187" s="1" t="s">
        <v>198</v>
      </c>
      <c r="AJ187" s="1" t="s">
        <v>167</v>
      </c>
      <c r="AK187" s="14"/>
      <c r="AL187" s="1" t="s">
        <v>167</v>
      </c>
      <c r="AM187" s="14"/>
      <c r="AN187" s="1" t="s">
        <v>169</v>
      </c>
      <c r="AO187" s="1" t="s">
        <v>201</v>
      </c>
      <c r="AP187" s="1" t="s">
        <v>171</v>
      </c>
      <c r="AQ187" s="1" t="s">
        <v>172</v>
      </c>
      <c r="AR187" s="1" t="s">
        <v>172</v>
      </c>
      <c r="AS187" s="1" t="s">
        <v>172</v>
      </c>
      <c r="AT187" s="1" t="s">
        <v>172</v>
      </c>
      <c r="AU187" s="1" t="s">
        <v>465</v>
      </c>
      <c r="AV187" s="1" t="s">
        <v>174</v>
      </c>
      <c r="AW187" s="1" t="s">
        <v>466</v>
      </c>
      <c r="AX187" s="1" t="s">
        <v>204</v>
      </c>
      <c r="AY187" s="1" t="s">
        <v>205</v>
      </c>
      <c r="AZ187" s="1" t="s">
        <v>482</v>
      </c>
      <c r="BA187" s="1" t="s">
        <v>172</v>
      </c>
      <c r="BB187" s="1" t="s">
        <v>167</v>
      </c>
      <c r="BC187" s="1" t="s">
        <v>172</v>
      </c>
      <c r="BD187" s="1" t="s">
        <v>172</v>
      </c>
      <c r="BE187" s="1" t="s">
        <v>179</v>
      </c>
      <c r="BF187" s="1" t="s">
        <v>172</v>
      </c>
      <c r="BG187" s="1" t="s">
        <v>172</v>
      </c>
      <c r="BH187" s="1" t="s">
        <v>172</v>
      </c>
      <c r="BI187" s="1" t="s">
        <v>167</v>
      </c>
      <c r="BJ187" s="1" t="s">
        <v>207</v>
      </c>
      <c r="BK187" s="1" t="s">
        <v>274</v>
      </c>
      <c r="BL187" s="1" t="s">
        <v>811</v>
      </c>
      <c r="BM187" s="1" t="s">
        <v>260</v>
      </c>
      <c r="BN187" s="1" t="s">
        <v>172</v>
      </c>
      <c r="BO187" s="1" t="s">
        <v>167</v>
      </c>
      <c r="BP187" s="1" t="s">
        <v>167</v>
      </c>
      <c r="BQ187" s="1" t="s">
        <v>1157</v>
      </c>
      <c r="BR187" s="1" t="s">
        <v>1158</v>
      </c>
      <c r="BS187" s="1" t="s">
        <v>1159</v>
      </c>
      <c r="BT187" s="14"/>
    </row>
    <row r="188" spans="1:72" x14ac:dyDescent="0.2">
      <c r="A188" s="29">
        <v>44178.720129918976</v>
      </c>
      <c r="B188" s="1" t="s">
        <v>148</v>
      </c>
      <c r="C188" s="15">
        <v>27885</v>
      </c>
      <c r="D188" s="12">
        <v>44182</v>
      </c>
      <c r="E188" s="13">
        <f t="shared" si="4"/>
        <v>44</v>
      </c>
      <c r="F188" s="1" t="s">
        <v>1160</v>
      </c>
      <c r="G188" s="1" t="s">
        <v>676</v>
      </c>
      <c r="H188" s="1" t="s">
        <v>15</v>
      </c>
      <c r="I188" s="1" t="s">
        <v>15</v>
      </c>
      <c r="J188" s="1" t="s">
        <v>16</v>
      </c>
      <c r="K188" s="1" t="s">
        <v>16</v>
      </c>
      <c r="L188" s="1" t="s">
        <v>10</v>
      </c>
      <c r="M188" s="1" t="s">
        <v>11</v>
      </c>
      <c r="N188" s="1" t="s">
        <v>32</v>
      </c>
      <c r="O188" s="1" t="s">
        <v>39</v>
      </c>
      <c r="P188" s="1" t="s">
        <v>1161</v>
      </c>
      <c r="Q188" s="1" t="s">
        <v>1162</v>
      </c>
      <c r="R188" s="1" t="s">
        <v>153</v>
      </c>
      <c r="S188" s="1" t="s">
        <v>745</v>
      </c>
      <c r="T188" s="1" t="s">
        <v>1163</v>
      </c>
      <c r="U188" s="1" t="s">
        <v>15</v>
      </c>
      <c r="V188" s="1" t="s">
        <v>1164</v>
      </c>
      <c r="W188" s="1" t="s">
        <v>179</v>
      </c>
      <c r="X188" s="1" t="s">
        <v>179</v>
      </c>
      <c r="Y188" s="1" t="s">
        <v>159</v>
      </c>
      <c r="Z188" s="1">
        <v>2016</v>
      </c>
      <c r="AA188" s="1" t="s">
        <v>159</v>
      </c>
      <c r="AB188" s="1">
        <v>2021</v>
      </c>
      <c r="AC188" s="1" t="s">
        <v>596</v>
      </c>
      <c r="AD188" s="1" t="s">
        <v>161</v>
      </c>
      <c r="AE188" s="1" t="s">
        <v>162</v>
      </c>
      <c r="AF188" s="1" t="s">
        <v>266</v>
      </c>
      <c r="AG188" s="1" t="s">
        <v>165</v>
      </c>
      <c r="AH188" s="1" t="s">
        <v>165</v>
      </c>
      <c r="AI188" s="1" t="s">
        <v>543</v>
      </c>
      <c r="AJ188" s="1" t="s">
        <v>167</v>
      </c>
      <c r="AK188" s="14"/>
      <c r="AL188" s="1" t="s">
        <v>167</v>
      </c>
      <c r="AM188" s="14"/>
      <c r="AN188" s="1" t="s">
        <v>229</v>
      </c>
      <c r="AO188" s="1" t="s">
        <v>270</v>
      </c>
      <c r="AP188" s="1" t="s">
        <v>171</v>
      </c>
      <c r="AQ188" s="1" t="s">
        <v>172</v>
      </c>
      <c r="AR188" s="1" t="s">
        <v>172</v>
      </c>
      <c r="AS188" s="1" t="s">
        <v>172</v>
      </c>
      <c r="AT188" s="1" t="s">
        <v>172</v>
      </c>
      <c r="AU188" s="1" t="s">
        <v>465</v>
      </c>
      <c r="AV188" s="1" t="s">
        <v>342</v>
      </c>
      <c r="AW188" s="1" t="s">
        <v>440</v>
      </c>
      <c r="AX188" s="1" t="s">
        <v>176</v>
      </c>
      <c r="AY188" s="1" t="s">
        <v>205</v>
      </c>
      <c r="AZ188" s="1" t="s">
        <v>256</v>
      </c>
      <c r="BA188" s="1" t="s">
        <v>172</v>
      </c>
      <c r="BB188" s="1" t="s">
        <v>172</v>
      </c>
      <c r="BC188" s="1" t="s">
        <v>172</v>
      </c>
      <c r="BD188" s="1" t="s">
        <v>172</v>
      </c>
      <c r="BE188" s="1" t="s">
        <v>172</v>
      </c>
      <c r="BF188" s="1" t="s">
        <v>172</v>
      </c>
      <c r="BG188" s="1" t="s">
        <v>172</v>
      </c>
      <c r="BH188" s="1" t="s">
        <v>172</v>
      </c>
      <c r="BI188" s="1" t="s">
        <v>172</v>
      </c>
      <c r="BJ188" s="1" t="s">
        <v>411</v>
      </c>
      <c r="BK188" s="1" t="s">
        <v>181</v>
      </c>
      <c r="BL188" s="1" t="s">
        <v>330</v>
      </c>
      <c r="BM188" s="1" t="s">
        <v>679</v>
      </c>
      <c r="BN188" s="1" t="s">
        <v>172</v>
      </c>
      <c r="BO188" s="1" t="s">
        <v>172</v>
      </c>
      <c r="BP188" s="1" t="s">
        <v>172</v>
      </c>
      <c r="BQ188" s="1" t="s">
        <v>1165</v>
      </c>
      <c r="BR188" s="1" t="s">
        <v>1166</v>
      </c>
      <c r="BS188" s="1" t="s">
        <v>1167</v>
      </c>
      <c r="BT188" s="14"/>
    </row>
    <row r="189" spans="1:72" x14ac:dyDescent="0.2">
      <c r="A189" s="29">
        <v>44178.727395300928</v>
      </c>
      <c r="B189" s="1" t="s">
        <v>148</v>
      </c>
      <c r="C189" s="15">
        <v>22930</v>
      </c>
      <c r="D189" s="12">
        <v>44182</v>
      </c>
      <c r="E189" s="13">
        <f t="shared" si="4"/>
        <v>58</v>
      </c>
      <c r="F189" s="1" t="s">
        <v>497</v>
      </c>
      <c r="G189" s="1" t="s">
        <v>676</v>
      </c>
      <c r="H189" s="1" t="s">
        <v>15</v>
      </c>
      <c r="I189" s="1" t="s">
        <v>96</v>
      </c>
      <c r="J189" s="1" t="s">
        <v>34</v>
      </c>
      <c r="K189" s="1" t="s">
        <v>34</v>
      </c>
      <c r="L189" s="1" t="s">
        <v>46</v>
      </c>
      <c r="M189" s="1" t="s">
        <v>11</v>
      </c>
      <c r="N189" s="1" t="s">
        <v>12</v>
      </c>
      <c r="O189" s="1" t="s">
        <v>39</v>
      </c>
      <c r="P189" s="1" t="s">
        <v>1161</v>
      </c>
      <c r="Q189" s="1" t="s">
        <v>1162</v>
      </c>
      <c r="R189" s="1" t="s">
        <v>192</v>
      </c>
      <c r="S189" s="1" t="s">
        <v>243</v>
      </c>
      <c r="T189" s="1" t="s">
        <v>1168</v>
      </c>
      <c r="U189" s="1" t="s">
        <v>15</v>
      </c>
      <c r="V189" s="1" t="s">
        <v>1164</v>
      </c>
      <c r="W189" s="1" t="s">
        <v>179</v>
      </c>
      <c r="X189" s="1" t="s">
        <v>179</v>
      </c>
      <c r="Y189" s="1" t="s">
        <v>159</v>
      </c>
      <c r="Z189" s="1">
        <v>2016</v>
      </c>
      <c r="AA189" s="1" t="s">
        <v>159</v>
      </c>
      <c r="AB189" s="1">
        <v>2021</v>
      </c>
      <c r="AC189" s="1" t="s">
        <v>596</v>
      </c>
      <c r="AD189" s="1" t="s">
        <v>161</v>
      </c>
      <c r="AE189" s="1" t="s">
        <v>162</v>
      </c>
      <c r="AF189" s="1" t="s">
        <v>163</v>
      </c>
      <c r="AG189" s="1" t="s">
        <v>165</v>
      </c>
      <c r="AH189" s="1" t="s">
        <v>165</v>
      </c>
      <c r="AI189" s="1" t="s">
        <v>339</v>
      </c>
      <c r="AJ189" s="1" t="s">
        <v>167</v>
      </c>
      <c r="AK189" s="14"/>
      <c r="AL189" s="1" t="s">
        <v>167</v>
      </c>
      <c r="AM189" s="14"/>
      <c r="AN189" s="1" t="s">
        <v>229</v>
      </c>
      <c r="AO189" s="1" t="s">
        <v>378</v>
      </c>
      <c r="AP189" s="1" t="s">
        <v>165</v>
      </c>
      <c r="AQ189" s="1" t="s">
        <v>172</v>
      </c>
      <c r="AR189" s="1" t="s">
        <v>172</v>
      </c>
      <c r="AS189" s="1" t="s">
        <v>172</v>
      </c>
      <c r="AT189" s="1" t="s">
        <v>172</v>
      </c>
      <c r="AU189" s="1" t="s">
        <v>1169</v>
      </c>
      <c r="AV189" s="1" t="s">
        <v>342</v>
      </c>
      <c r="AW189" s="1" t="s">
        <v>348</v>
      </c>
      <c r="AX189" s="1" t="s">
        <v>176</v>
      </c>
      <c r="AY189" s="1" t="s">
        <v>205</v>
      </c>
      <c r="AZ189" s="1" t="s">
        <v>206</v>
      </c>
      <c r="BA189" s="1" t="s">
        <v>172</v>
      </c>
      <c r="BB189" s="1" t="s">
        <v>172</v>
      </c>
      <c r="BC189" s="1" t="s">
        <v>172</v>
      </c>
      <c r="BD189" s="1" t="s">
        <v>172</v>
      </c>
      <c r="BE189" s="1" t="s">
        <v>172</v>
      </c>
      <c r="BF189" s="1" t="s">
        <v>172</v>
      </c>
      <c r="BG189" s="1" t="s">
        <v>172</v>
      </c>
      <c r="BH189" s="1" t="s">
        <v>172</v>
      </c>
      <c r="BI189" s="1" t="s">
        <v>167</v>
      </c>
      <c r="BJ189" s="1" t="s">
        <v>624</v>
      </c>
      <c r="BK189" s="1" t="s">
        <v>274</v>
      </c>
      <c r="BL189" s="1" t="s">
        <v>281</v>
      </c>
      <c r="BM189" s="1" t="s">
        <v>304</v>
      </c>
      <c r="BN189" s="1" t="s">
        <v>172</v>
      </c>
      <c r="BO189" s="1" t="s">
        <v>167</v>
      </c>
      <c r="BP189" s="1" t="s">
        <v>167</v>
      </c>
      <c r="BQ189" s="14"/>
      <c r="BR189" s="1" t="s">
        <v>1170</v>
      </c>
      <c r="BS189" s="1" t="s">
        <v>1171</v>
      </c>
      <c r="BT189" s="14"/>
    </row>
    <row r="190" spans="1:72" x14ac:dyDescent="0.2">
      <c r="A190" s="29">
        <v>44178.731210833328</v>
      </c>
      <c r="B190" s="1" t="s">
        <v>148</v>
      </c>
      <c r="C190" s="15">
        <v>23479</v>
      </c>
      <c r="D190" s="12">
        <v>44182</v>
      </c>
      <c r="E190" s="13">
        <f t="shared" si="4"/>
        <v>56</v>
      </c>
      <c r="F190" s="1" t="s">
        <v>1160</v>
      </c>
      <c r="G190" s="1" t="s">
        <v>676</v>
      </c>
      <c r="H190" s="1" t="s">
        <v>15</v>
      </c>
      <c r="I190" s="1" t="s">
        <v>57</v>
      </c>
      <c r="J190" s="1" t="s">
        <v>34</v>
      </c>
      <c r="K190" s="1" t="s">
        <v>34</v>
      </c>
      <c r="L190" s="1" t="s">
        <v>74</v>
      </c>
      <c r="M190" s="1" t="s">
        <v>11</v>
      </c>
      <c r="N190" s="1" t="s">
        <v>12</v>
      </c>
      <c r="O190" s="1" t="s">
        <v>19</v>
      </c>
      <c r="P190" s="1" t="s">
        <v>1172</v>
      </c>
      <c r="Q190" s="1" t="s">
        <v>769</v>
      </c>
      <c r="R190" s="1" t="s">
        <v>153</v>
      </c>
      <c r="S190" s="1" t="s">
        <v>1173</v>
      </c>
      <c r="T190" s="1" t="s">
        <v>1174</v>
      </c>
      <c r="U190" s="1" t="s">
        <v>15</v>
      </c>
      <c r="V190" s="1" t="s">
        <v>1164</v>
      </c>
      <c r="W190" s="1" t="s">
        <v>179</v>
      </c>
      <c r="X190" s="1" t="s">
        <v>179</v>
      </c>
      <c r="Y190" s="1" t="s">
        <v>159</v>
      </c>
      <c r="Z190" s="1">
        <v>2016</v>
      </c>
      <c r="AA190" s="1" t="s">
        <v>159</v>
      </c>
      <c r="AB190" s="1">
        <v>2021</v>
      </c>
      <c r="AC190" s="1" t="s">
        <v>160</v>
      </c>
      <c r="AD190" s="1" t="s">
        <v>161</v>
      </c>
      <c r="AE190" s="1" t="s">
        <v>162</v>
      </c>
      <c r="AF190" s="1" t="s">
        <v>163</v>
      </c>
      <c r="AG190" s="1" t="s">
        <v>165</v>
      </c>
      <c r="AH190" s="1" t="s">
        <v>165</v>
      </c>
      <c r="AI190" s="1" t="s">
        <v>543</v>
      </c>
      <c r="AJ190" s="1" t="s">
        <v>167</v>
      </c>
      <c r="AK190" s="14"/>
      <c r="AL190" s="1" t="s">
        <v>167</v>
      </c>
      <c r="AM190" s="14"/>
      <c r="AN190" s="1" t="s">
        <v>229</v>
      </c>
      <c r="AO190" s="1" t="s">
        <v>270</v>
      </c>
      <c r="AP190" s="1" t="s">
        <v>165</v>
      </c>
      <c r="AQ190" s="1" t="s">
        <v>172</v>
      </c>
      <c r="AR190" s="1" t="s">
        <v>172</v>
      </c>
      <c r="AS190" s="1" t="s">
        <v>172</v>
      </c>
      <c r="AT190" s="1" t="s">
        <v>172</v>
      </c>
      <c r="AU190" s="1" t="s">
        <v>173</v>
      </c>
      <c r="AV190" s="1" t="s">
        <v>342</v>
      </c>
      <c r="AW190" s="1" t="s">
        <v>348</v>
      </c>
      <c r="AX190" s="1" t="s">
        <v>176</v>
      </c>
      <c r="AY190" s="1" t="s">
        <v>272</v>
      </c>
      <c r="AZ190" s="1" t="s">
        <v>256</v>
      </c>
      <c r="BA190" s="1" t="s">
        <v>172</v>
      </c>
      <c r="BB190" s="1" t="s">
        <v>172</v>
      </c>
      <c r="BC190" s="1" t="s">
        <v>172</v>
      </c>
      <c r="BD190" s="1" t="s">
        <v>172</v>
      </c>
      <c r="BE190" s="1" t="s">
        <v>172</v>
      </c>
      <c r="BF190" s="1" t="s">
        <v>172</v>
      </c>
      <c r="BG190" s="1" t="s">
        <v>172</v>
      </c>
      <c r="BH190" s="1" t="s">
        <v>172</v>
      </c>
      <c r="BI190" s="1" t="s">
        <v>172</v>
      </c>
      <c r="BJ190" s="1" t="s">
        <v>411</v>
      </c>
      <c r="BK190" s="1" t="s">
        <v>181</v>
      </c>
      <c r="BL190" s="1" t="s">
        <v>330</v>
      </c>
      <c r="BM190" s="1" t="s">
        <v>1175</v>
      </c>
      <c r="BN190" s="1" t="s">
        <v>172</v>
      </c>
      <c r="BO190" s="1" t="s">
        <v>172</v>
      </c>
      <c r="BP190" s="1" t="s">
        <v>172</v>
      </c>
      <c r="BQ190" s="1" t="s">
        <v>1176</v>
      </c>
      <c r="BR190" s="1" t="s">
        <v>1177</v>
      </c>
      <c r="BS190" s="1" t="s">
        <v>1178</v>
      </c>
      <c r="BT190" s="14"/>
    </row>
    <row r="191" spans="1:72" x14ac:dyDescent="0.2">
      <c r="A191" s="29">
        <v>44178.734486319445</v>
      </c>
      <c r="B191" s="1" t="s">
        <v>148</v>
      </c>
      <c r="C191" s="15">
        <v>27770</v>
      </c>
      <c r="D191" s="12">
        <v>44182</v>
      </c>
      <c r="E191" s="13">
        <f t="shared" si="4"/>
        <v>44</v>
      </c>
      <c r="F191" s="1" t="s">
        <v>1160</v>
      </c>
      <c r="G191" s="1" t="s">
        <v>472</v>
      </c>
      <c r="H191" s="1" t="s">
        <v>15</v>
      </c>
      <c r="I191" s="1" t="s">
        <v>97</v>
      </c>
      <c r="J191" s="1" t="s">
        <v>34</v>
      </c>
      <c r="K191" s="1" t="s">
        <v>9</v>
      </c>
      <c r="L191" s="1" t="s">
        <v>46</v>
      </c>
      <c r="M191" s="1" t="s">
        <v>11</v>
      </c>
      <c r="N191" s="1" t="s">
        <v>12</v>
      </c>
      <c r="O191" s="1" t="s">
        <v>13</v>
      </c>
      <c r="P191" s="1" t="s">
        <v>1179</v>
      </c>
      <c r="Q191" s="1" t="s">
        <v>769</v>
      </c>
      <c r="R191" s="1" t="s">
        <v>153</v>
      </c>
      <c r="S191" s="1" t="s">
        <v>243</v>
      </c>
      <c r="T191" s="1" t="s">
        <v>1180</v>
      </c>
      <c r="U191" s="1" t="s">
        <v>15</v>
      </c>
      <c r="V191" s="1" t="s">
        <v>1164</v>
      </c>
      <c r="W191" s="1" t="s">
        <v>179</v>
      </c>
      <c r="X191" s="1" t="s">
        <v>179</v>
      </c>
      <c r="Y191" s="1" t="s">
        <v>159</v>
      </c>
      <c r="Z191" s="1">
        <v>2016</v>
      </c>
      <c r="AA191" s="1" t="s">
        <v>159</v>
      </c>
      <c r="AB191" s="1">
        <v>2021</v>
      </c>
      <c r="AC191" s="1" t="s">
        <v>160</v>
      </c>
      <c r="AD191" s="1" t="s">
        <v>161</v>
      </c>
      <c r="AE191" s="1" t="s">
        <v>162</v>
      </c>
      <c r="AF191" s="1" t="s">
        <v>163</v>
      </c>
      <c r="AG191" s="1" t="s">
        <v>165</v>
      </c>
      <c r="AH191" s="1" t="s">
        <v>165</v>
      </c>
      <c r="AI191" s="1" t="s">
        <v>268</v>
      </c>
      <c r="AJ191" s="1" t="s">
        <v>167</v>
      </c>
      <c r="AK191" s="14"/>
      <c r="AL191" s="1" t="s">
        <v>172</v>
      </c>
      <c r="AM191" s="1" t="s">
        <v>269</v>
      </c>
      <c r="AN191" s="1" t="s">
        <v>229</v>
      </c>
      <c r="AO191" s="1" t="s">
        <v>378</v>
      </c>
      <c r="AP191" s="1" t="s">
        <v>165</v>
      </c>
      <c r="AQ191" s="1" t="s">
        <v>172</v>
      </c>
      <c r="AR191" s="1" t="s">
        <v>172</v>
      </c>
      <c r="AS191" s="1" t="s">
        <v>172</v>
      </c>
      <c r="AT191" s="1" t="s">
        <v>172</v>
      </c>
      <c r="AU191" s="1" t="s">
        <v>173</v>
      </c>
      <c r="AV191" s="1" t="s">
        <v>342</v>
      </c>
      <c r="AW191" s="1" t="s">
        <v>348</v>
      </c>
      <c r="AX191" s="1" t="s">
        <v>441</v>
      </c>
      <c r="AY191" s="1" t="s">
        <v>205</v>
      </c>
      <c r="AZ191" s="1" t="s">
        <v>256</v>
      </c>
      <c r="BA191" s="1" t="s">
        <v>172</v>
      </c>
      <c r="BB191" s="1" t="s">
        <v>172</v>
      </c>
      <c r="BC191" s="1" t="s">
        <v>172</v>
      </c>
      <c r="BD191" s="1" t="s">
        <v>172</v>
      </c>
      <c r="BE191" s="1" t="s">
        <v>172</v>
      </c>
      <c r="BF191" s="1" t="s">
        <v>172</v>
      </c>
      <c r="BG191" s="1" t="s">
        <v>172</v>
      </c>
      <c r="BH191" s="1" t="s">
        <v>172</v>
      </c>
      <c r="BI191" s="1" t="s">
        <v>172</v>
      </c>
      <c r="BJ191" s="1" t="s">
        <v>411</v>
      </c>
      <c r="BK191" s="1" t="s">
        <v>181</v>
      </c>
      <c r="BL191" s="1" t="s">
        <v>330</v>
      </c>
      <c r="BM191" s="1" t="s">
        <v>679</v>
      </c>
      <c r="BN191" s="1" t="s">
        <v>172</v>
      </c>
      <c r="BO191" s="1" t="s">
        <v>172</v>
      </c>
      <c r="BP191" s="1" t="s">
        <v>167</v>
      </c>
      <c r="BQ191" s="1" t="s">
        <v>1181</v>
      </c>
      <c r="BR191" s="1" t="s">
        <v>1182</v>
      </c>
      <c r="BS191" s="1" t="s">
        <v>1183</v>
      </c>
      <c r="BT191" s="14"/>
    </row>
    <row r="192" spans="1:72" x14ac:dyDescent="0.2">
      <c r="A192" s="29">
        <v>44178.737960405095</v>
      </c>
      <c r="B192" s="1" t="s">
        <v>148</v>
      </c>
      <c r="C192" s="15">
        <v>34488</v>
      </c>
      <c r="D192" s="12">
        <v>44182</v>
      </c>
      <c r="E192" s="13">
        <f t="shared" si="4"/>
        <v>26</v>
      </c>
      <c r="F192" s="1" t="s">
        <v>497</v>
      </c>
      <c r="G192" s="1" t="s">
        <v>676</v>
      </c>
      <c r="H192" s="1" t="s">
        <v>15</v>
      </c>
      <c r="I192" s="1" t="s">
        <v>57</v>
      </c>
      <c r="J192" s="1" t="s">
        <v>9</v>
      </c>
      <c r="K192" s="1" t="s">
        <v>23</v>
      </c>
      <c r="L192" s="1" t="s">
        <v>10</v>
      </c>
      <c r="M192" s="1" t="s">
        <v>11</v>
      </c>
      <c r="N192" s="1" t="s">
        <v>12</v>
      </c>
      <c r="O192" s="1" t="s">
        <v>13</v>
      </c>
      <c r="P192" s="1" t="s">
        <v>1184</v>
      </c>
      <c r="Q192" s="1" t="s">
        <v>769</v>
      </c>
      <c r="R192" s="1" t="s">
        <v>192</v>
      </c>
      <c r="S192" s="1" t="s">
        <v>1173</v>
      </c>
      <c r="T192" s="1" t="s">
        <v>1185</v>
      </c>
      <c r="U192" s="1" t="s">
        <v>15</v>
      </c>
      <c r="V192" s="1" t="s">
        <v>1186</v>
      </c>
      <c r="W192" s="1" t="s">
        <v>179</v>
      </c>
      <c r="X192" s="1" t="s">
        <v>179</v>
      </c>
      <c r="Y192" s="1" t="s">
        <v>159</v>
      </c>
      <c r="Z192" s="1">
        <v>2016</v>
      </c>
      <c r="AA192" s="1" t="s">
        <v>159</v>
      </c>
      <c r="AB192" s="1">
        <v>2021</v>
      </c>
      <c r="AC192" s="1" t="s">
        <v>160</v>
      </c>
      <c r="AD192" s="1" t="s">
        <v>161</v>
      </c>
      <c r="AE192" s="1" t="s">
        <v>215</v>
      </c>
      <c r="AF192" s="1" t="s">
        <v>163</v>
      </c>
      <c r="AG192" s="1" t="s">
        <v>165</v>
      </c>
      <c r="AH192" s="1" t="s">
        <v>198</v>
      </c>
      <c r="AI192" s="1" t="s">
        <v>543</v>
      </c>
      <c r="AJ192" s="1" t="s">
        <v>167</v>
      </c>
      <c r="AK192" s="14"/>
      <c r="AL192" s="1" t="s">
        <v>167</v>
      </c>
      <c r="AM192" s="14"/>
      <c r="AN192" s="1" t="s">
        <v>169</v>
      </c>
      <c r="AO192" s="1" t="s">
        <v>270</v>
      </c>
      <c r="AP192" s="1" t="s">
        <v>171</v>
      </c>
      <c r="AQ192" s="1" t="s">
        <v>172</v>
      </c>
      <c r="AR192" s="1" t="s">
        <v>172</v>
      </c>
      <c r="AS192" s="1" t="s">
        <v>172</v>
      </c>
      <c r="AT192" s="1" t="s">
        <v>167</v>
      </c>
      <c r="AU192" s="1" t="s">
        <v>202</v>
      </c>
      <c r="AV192" s="1" t="s">
        <v>216</v>
      </c>
      <c r="AW192" s="1" t="s">
        <v>280</v>
      </c>
      <c r="AX192" s="1" t="s">
        <v>1115</v>
      </c>
      <c r="AY192" s="1" t="s">
        <v>177</v>
      </c>
      <c r="AZ192" s="1" t="s">
        <v>206</v>
      </c>
      <c r="BA192" s="1" t="s">
        <v>172</v>
      </c>
      <c r="BB192" s="1" t="s">
        <v>167</v>
      </c>
      <c r="BC192" s="1" t="s">
        <v>172</v>
      </c>
      <c r="BD192" s="1" t="s">
        <v>172</v>
      </c>
      <c r="BE192" s="1" t="s">
        <v>167</v>
      </c>
      <c r="BF192" s="1" t="s">
        <v>172</v>
      </c>
      <c r="BG192" s="1" t="s">
        <v>172</v>
      </c>
      <c r="BH192" s="1" t="s">
        <v>172</v>
      </c>
      <c r="BI192" s="1" t="s">
        <v>167</v>
      </c>
      <c r="BJ192" s="1" t="s">
        <v>207</v>
      </c>
      <c r="BK192" s="1" t="s">
        <v>181</v>
      </c>
      <c r="BL192" s="1" t="s">
        <v>638</v>
      </c>
      <c r="BM192" s="1" t="s">
        <v>318</v>
      </c>
      <c r="BN192" s="1" t="s">
        <v>172</v>
      </c>
      <c r="BO192" s="1" t="s">
        <v>167</v>
      </c>
      <c r="BP192" s="1" t="s">
        <v>172</v>
      </c>
      <c r="BQ192" s="1" t="s">
        <v>1187</v>
      </c>
      <c r="BR192" s="14"/>
      <c r="BS192" s="1" t="s">
        <v>1188</v>
      </c>
      <c r="BT192" s="14"/>
    </row>
    <row r="193" spans="1:72" x14ac:dyDescent="0.2">
      <c r="A193" s="29">
        <v>44178.742606331019</v>
      </c>
      <c r="B193" s="1" t="s">
        <v>148</v>
      </c>
      <c r="C193" s="15">
        <v>28281</v>
      </c>
      <c r="D193" s="12">
        <v>44182</v>
      </c>
      <c r="E193" s="13">
        <f t="shared" si="4"/>
        <v>43</v>
      </c>
      <c r="F193" s="1" t="s">
        <v>335</v>
      </c>
      <c r="G193" s="1" t="s">
        <v>676</v>
      </c>
      <c r="H193" s="1" t="s">
        <v>15</v>
      </c>
      <c r="I193" s="1" t="s">
        <v>57</v>
      </c>
      <c r="J193" s="1" t="s">
        <v>16</v>
      </c>
      <c r="K193" s="1" t="s">
        <v>16</v>
      </c>
      <c r="L193" s="1" t="s">
        <v>10</v>
      </c>
      <c r="M193" s="1" t="s">
        <v>11</v>
      </c>
      <c r="N193" s="1" t="s">
        <v>12</v>
      </c>
      <c r="O193" s="1" t="s">
        <v>39</v>
      </c>
      <c r="P193" s="1" t="s">
        <v>1189</v>
      </c>
      <c r="Q193" s="1" t="s">
        <v>964</v>
      </c>
      <c r="R193" s="1" t="s">
        <v>153</v>
      </c>
      <c r="S193" s="1" t="s">
        <v>1190</v>
      </c>
      <c r="T193" s="1" t="s">
        <v>1173</v>
      </c>
      <c r="U193" s="1" t="s">
        <v>15</v>
      </c>
      <c r="V193" s="1" t="s">
        <v>1164</v>
      </c>
      <c r="W193" s="1" t="s">
        <v>179</v>
      </c>
      <c r="X193" s="1" t="s">
        <v>179</v>
      </c>
      <c r="Y193" s="1" t="s">
        <v>159</v>
      </c>
      <c r="Z193" s="1">
        <v>2016</v>
      </c>
      <c r="AA193" s="1" t="s">
        <v>159</v>
      </c>
      <c r="AB193" s="1">
        <v>2021</v>
      </c>
      <c r="AC193" s="1" t="s">
        <v>596</v>
      </c>
      <c r="AD193" s="1" t="s">
        <v>161</v>
      </c>
      <c r="AE193" s="1" t="s">
        <v>162</v>
      </c>
      <c r="AF193" s="1" t="s">
        <v>266</v>
      </c>
      <c r="AG193" s="1" t="s">
        <v>165</v>
      </c>
      <c r="AH193" s="1" t="s">
        <v>165</v>
      </c>
      <c r="AI193" s="1" t="s">
        <v>339</v>
      </c>
      <c r="AJ193" s="1" t="s">
        <v>167</v>
      </c>
      <c r="AK193" s="14"/>
      <c r="AL193" s="1" t="s">
        <v>172</v>
      </c>
      <c r="AM193" s="1" t="s">
        <v>269</v>
      </c>
      <c r="AN193" s="1" t="s">
        <v>229</v>
      </c>
      <c r="AO193" s="1" t="s">
        <v>522</v>
      </c>
      <c r="AP193" s="1" t="s">
        <v>171</v>
      </c>
      <c r="AQ193" s="1" t="s">
        <v>167</v>
      </c>
      <c r="AR193" s="1" t="s">
        <v>172</v>
      </c>
      <c r="AS193" s="1" t="s">
        <v>172</v>
      </c>
      <c r="AT193" s="1" t="s">
        <v>167</v>
      </c>
      <c r="AU193" s="1" t="s">
        <v>202</v>
      </c>
      <c r="AV193" s="1" t="s">
        <v>342</v>
      </c>
      <c r="AW193" s="1" t="s">
        <v>440</v>
      </c>
      <c r="AX193" s="1" t="s">
        <v>204</v>
      </c>
      <c r="AY193" s="1" t="s">
        <v>205</v>
      </c>
      <c r="AZ193" s="1" t="s">
        <v>256</v>
      </c>
      <c r="BA193" s="1" t="s">
        <v>172</v>
      </c>
      <c r="BB193" s="1" t="s">
        <v>167</v>
      </c>
      <c r="BC193" s="1" t="s">
        <v>172</v>
      </c>
      <c r="BD193" s="1" t="s">
        <v>172</v>
      </c>
      <c r="BE193" s="1" t="s">
        <v>172</v>
      </c>
      <c r="BF193" s="1" t="s">
        <v>172</v>
      </c>
      <c r="BG193" s="1" t="s">
        <v>172</v>
      </c>
      <c r="BH193" s="1" t="s">
        <v>167</v>
      </c>
      <c r="BI193" s="1" t="s">
        <v>172</v>
      </c>
      <c r="BJ193" s="1" t="s">
        <v>629</v>
      </c>
      <c r="BK193" s="1" t="s">
        <v>235</v>
      </c>
      <c r="BL193" s="1" t="s">
        <v>1191</v>
      </c>
      <c r="BM193" s="1" t="s">
        <v>318</v>
      </c>
      <c r="BN193" s="1" t="s">
        <v>172</v>
      </c>
      <c r="BO193" s="1" t="s">
        <v>172</v>
      </c>
      <c r="BP193" s="1" t="s">
        <v>172</v>
      </c>
      <c r="BQ193" s="1" t="s">
        <v>1192</v>
      </c>
      <c r="BR193" s="1" t="s">
        <v>1193</v>
      </c>
      <c r="BS193" s="1" t="s">
        <v>1194</v>
      </c>
      <c r="BT193" s="14"/>
    </row>
    <row r="194" spans="1:72" x14ac:dyDescent="0.2">
      <c r="A194" s="29">
        <v>44178.745661435183</v>
      </c>
      <c r="B194" s="1" t="s">
        <v>148</v>
      </c>
      <c r="C194" s="15">
        <v>28914</v>
      </c>
      <c r="D194" s="12">
        <v>44182</v>
      </c>
      <c r="E194" s="13">
        <f t="shared" si="4"/>
        <v>41</v>
      </c>
      <c r="F194" s="1" t="s">
        <v>335</v>
      </c>
      <c r="G194" s="1" t="s">
        <v>676</v>
      </c>
      <c r="H194" s="1" t="s">
        <v>15</v>
      </c>
      <c r="I194" s="1" t="s">
        <v>98</v>
      </c>
      <c r="J194" s="1" t="s">
        <v>23</v>
      </c>
      <c r="K194" s="1" t="s">
        <v>16</v>
      </c>
      <c r="L194" s="1" t="s">
        <v>10</v>
      </c>
      <c r="M194" s="1" t="s">
        <v>11</v>
      </c>
      <c r="N194" s="1" t="s">
        <v>12</v>
      </c>
      <c r="O194" s="1" t="s">
        <v>13</v>
      </c>
      <c r="P194" s="1" t="s">
        <v>1195</v>
      </c>
      <c r="Q194" s="1" t="s">
        <v>769</v>
      </c>
      <c r="R194" s="1" t="s">
        <v>192</v>
      </c>
      <c r="S194" s="1" t="s">
        <v>243</v>
      </c>
      <c r="T194" s="1" t="s">
        <v>1196</v>
      </c>
      <c r="U194" s="1" t="s">
        <v>15</v>
      </c>
      <c r="V194" s="1" t="s">
        <v>1197</v>
      </c>
      <c r="W194" s="1" t="s">
        <v>179</v>
      </c>
      <c r="X194" s="1" t="s">
        <v>179</v>
      </c>
      <c r="Y194" s="1" t="s">
        <v>159</v>
      </c>
      <c r="Z194" s="1">
        <v>2016</v>
      </c>
      <c r="AA194" s="1" t="s">
        <v>159</v>
      </c>
      <c r="AB194" s="1">
        <v>2021</v>
      </c>
      <c r="AC194" s="1" t="s">
        <v>160</v>
      </c>
      <c r="AD194" s="1" t="s">
        <v>161</v>
      </c>
      <c r="AE194" s="1" t="s">
        <v>162</v>
      </c>
      <c r="AF194" s="1" t="s">
        <v>163</v>
      </c>
      <c r="AG194" s="1" t="s">
        <v>165</v>
      </c>
      <c r="AH194" s="1" t="s">
        <v>198</v>
      </c>
      <c r="AI194" s="1" t="s">
        <v>339</v>
      </c>
      <c r="AJ194" s="1" t="s">
        <v>167</v>
      </c>
      <c r="AK194" s="14"/>
      <c r="AL194" s="1" t="s">
        <v>167</v>
      </c>
      <c r="AM194" s="14"/>
      <c r="AN194" s="1" t="s">
        <v>169</v>
      </c>
      <c r="AO194" s="1" t="s">
        <v>201</v>
      </c>
      <c r="AP194" s="1" t="s">
        <v>171</v>
      </c>
      <c r="AQ194" s="1" t="s">
        <v>172</v>
      </c>
      <c r="AR194" s="1" t="s">
        <v>172</v>
      </c>
      <c r="AS194" s="1" t="s">
        <v>172</v>
      </c>
      <c r="AT194" s="1" t="s">
        <v>167</v>
      </c>
      <c r="AU194" s="1" t="s">
        <v>393</v>
      </c>
      <c r="AV194" s="1" t="s">
        <v>174</v>
      </c>
      <c r="AW194" s="1" t="s">
        <v>217</v>
      </c>
      <c r="AX194" s="1" t="s">
        <v>204</v>
      </c>
      <c r="AY194" s="1" t="s">
        <v>177</v>
      </c>
      <c r="AZ194" s="1" t="s">
        <v>178</v>
      </c>
      <c r="BA194" s="1" t="s">
        <v>167</v>
      </c>
      <c r="BB194" s="1" t="s">
        <v>167</v>
      </c>
      <c r="BC194" s="1" t="s">
        <v>172</v>
      </c>
      <c r="BD194" s="1" t="s">
        <v>167</v>
      </c>
      <c r="BE194" s="1" t="s">
        <v>172</v>
      </c>
      <c r="BF194" s="1" t="s">
        <v>172</v>
      </c>
      <c r="BG194" s="1" t="s">
        <v>172</v>
      </c>
      <c r="BH194" s="1" t="s">
        <v>172</v>
      </c>
      <c r="BI194" s="1" t="s">
        <v>167</v>
      </c>
      <c r="BJ194" s="1" t="s">
        <v>180</v>
      </c>
      <c r="BK194" s="1" t="s">
        <v>822</v>
      </c>
      <c r="BL194" s="1" t="s">
        <v>221</v>
      </c>
      <c r="BM194" s="1" t="s">
        <v>260</v>
      </c>
      <c r="BN194" s="1" t="s">
        <v>167</v>
      </c>
      <c r="BO194" s="1" t="s">
        <v>167</v>
      </c>
      <c r="BP194" s="1" t="s">
        <v>167</v>
      </c>
      <c r="BQ194" s="1" t="s">
        <v>1198</v>
      </c>
      <c r="BR194" s="1" t="s">
        <v>1199</v>
      </c>
      <c r="BS194" s="1" t="s">
        <v>1200</v>
      </c>
      <c r="BT194" s="14"/>
    </row>
    <row r="195" spans="1:72" x14ac:dyDescent="0.2">
      <c r="A195" s="29">
        <v>44178.748921469909</v>
      </c>
      <c r="B195" s="1" t="s">
        <v>148</v>
      </c>
      <c r="C195" s="15">
        <v>35076</v>
      </c>
      <c r="D195" s="12">
        <v>44182</v>
      </c>
      <c r="E195" s="13">
        <f t="shared" si="4"/>
        <v>24</v>
      </c>
      <c r="F195" s="1" t="s">
        <v>335</v>
      </c>
      <c r="G195" s="1" t="s">
        <v>676</v>
      </c>
      <c r="H195" s="1" t="s">
        <v>15</v>
      </c>
      <c r="I195" s="1" t="s">
        <v>57</v>
      </c>
      <c r="J195" s="1" t="s">
        <v>16</v>
      </c>
      <c r="K195" s="1" t="s">
        <v>16</v>
      </c>
      <c r="L195" s="1" t="s">
        <v>10</v>
      </c>
      <c r="M195" s="1" t="s">
        <v>11</v>
      </c>
      <c r="N195" s="1" t="s">
        <v>18</v>
      </c>
      <c r="O195" s="1" t="s">
        <v>19</v>
      </c>
      <c r="P195" s="1" t="s">
        <v>1184</v>
      </c>
      <c r="Q195" s="1" t="s">
        <v>1162</v>
      </c>
      <c r="R195" s="1" t="s">
        <v>153</v>
      </c>
      <c r="S195" s="1" t="s">
        <v>243</v>
      </c>
      <c r="T195" s="1" t="s">
        <v>1201</v>
      </c>
      <c r="U195" s="1" t="s">
        <v>15</v>
      </c>
      <c r="V195" s="1" t="s">
        <v>1164</v>
      </c>
      <c r="W195" s="1" t="s">
        <v>179</v>
      </c>
      <c r="X195" s="1" t="s">
        <v>179</v>
      </c>
      <c r="Y195" s="1" t="s">
        <v>159</v>
      </c>
      <c r="Z195" s="1">
        <v>2016</v>
      </c>
      <c r="AA195" s="1" t="s">
        <v>159</v>
      </c>
      <c r="AB195" s="1">
        <v>2021</v>
      </c>
      <c r="AC195" s="1" t="s">
        <v>596</v>
      </c>
      <c r="AD195" s="1" t="s">
        <v>161</v>
      </c>
      <c r="AE195" s="1" t="s">
        <v>162</v>
      </c>
      <c r="AF195" s="1" t="s">
        <v>266</v>
      </c>
      <c r="AG195" s="1" t="s">
        <v>165</v>
      </c>
      <c r="AH195" s="1" t="s">
        <v>165</v>
      </c>
      <c r="AI195" s="1" t="s">
        <v>543</v>
      </c>
      <c r="AJ195" s="1" t="s">
        <v>167</v>
      </c>
      <c r="AK195" s="14"/>
      <c r="AL195" s="1" t="s">
        <v>172</v>
      </c>
      <c r="AM195" s="1" t="s">
        <v>480</v>
      </c>
      <c r="AN195" s="1" t="s">
        <v>229</v>
      </c>
      <c r="AO195" s="1" t="s">
        <v>270</v>
      </c>
      <c r="AP195" s="1" t="s">
        <v>171</v>
      </c>
      <c r="AQ195" s="1" t="s">
        <v>172</v>
      </c>
      <c r="AR195" s="1" t="s">
        <v>172</v>
      </c>
      <c r="AS195" s="1" t="s">
        <v>172</v>
      </c>
      <c r="AT195" s="1" t="s">
        <v>172</v>
      </c>
      <c r="AU195" s="1" t="s">
        <v>465</v>
      </c>
      <c r="AV195" s="1" t="s">
        <v>359</v>
      </c>
      <c r="AW195" s="1" t="s">
        <v>348</v>
      </c>
      <c r="AX195" s="1" t="s">
        <v>176</v>
      </c>
      <c r="AY195" s="1" t="s">
        <v>272</v>
      </c>
      <c r="AZ195" s="1" t="s">
        <v>256</v>
      </c>
      <c r="BA195" s="1" t="s">
        <v>172</v>
      </c>
      <c r="BB195" s="1" t="s">
        <v>172</v>
      </c>
      <c r="BC195" s="1" t="s">
        <v>172</v>
      </c>
      <c r="BD195" s="1" t="s">
        <v>172</v>
      </c>
      <c r="BE195" s="1" t="s">
        <v>172</v>
      </c>
      <c r="BF195" s="1" t="s">
        <v>172</v>
      </c>
      <c r="BG195" s="1" t="s">
        <v>172</v>
      </c>
      <c r="BH195" s="1" t="s">
        <v>172</v>
      </c>
      <c r="BI195" s="1" t="s">
        <v>167</v>
      </c>
      <c r="BJ195" s="1" t="s">
        <v>411</v>
      </c>
      <c r="BK195" s="1" t="s">
        <v>181</v>
      </c>
      <c r="BL195" s="1" t="s">
        <v>330</v>
      </c>
      <c r="BM195" s="1" t="s">
        <v>1175</v>
      </c>
      <c r="BN195" s="1" t="s">
        <v>172</v>
      </c>
      <c r="BO195" s="1" t="s">
        <v>172</v>
      </c>
      <c r="BP195" s="1" t="s">
        <v>172</v>
      </c>
      <c r="BQ195" s="1" t="s">
        <v>1202</v>
      </c>
      <c r="BR195" s="1" t="s">
        <v>1203</v>
      </c>
      <c r="BS195" s="1" t="s">
        <v>1204</v>
      </c>
      <c r="BT195" s="14"/>
    </row>
    <row r="196" spans="1:72" x14ac:dyDescent="0.2">
      <c r="A196" s="29">
        <v>44178.970176828705</v>
      </c>
      <c r="B196" s="1" t="s">
        <v>148</v>
      </c>
      <c r="C196" s="15">
        <v>29755</v>
      </c>
      <c r="D196" s="12">
        <v>44182</v>
      </c>
      <c r="E196" s="13">
        <f t="shared" si="4"/>
        <v>39</v>
      </c>
      <c r="F196" s="1" t="s">
        <v>335</v>
      </c>
      <c r="G196" s="1" t="s">
        <v>472</v>
      </c>
      <c r="H196" s="1" t="s">
        <v>15</v>
      </c>
      <c r="I196" s="1" t="s">
        <v>15</v>
      </c>
      <c r="J196" s="1" t="s">
        <v>9</v>
      </c>
      <c r="K196" s="1" t="s">
        <v>9</v>
      </c>
      <c r="L196" s="1" t="s">
        <v>46</v>
      </c>
      <c r="M196" s="1" t="s">
        <v>35</v>
      </c>
      <c r="N196" s="1" t="s">
        <v>12</v>
      </c>
      <c r="O196" s="1" t="s">
        <v>13</v>
      </c>
      <c r="P196" s="1" t="s">
        <v>1205</v>
      </c>
      <c r="Q196" s="1" t="s">
        <v>152</v>
      </c>
      <c r="R196" s="1" t="s">
        <v>153</v>
      </c>
      <c r="S196" s="1" t="s">
        <v>243</v>
      </c>
      <c r="T196" s="1" t="s">
        <v>635</v>
      </c>
      <c r="U196" s="1" t="s">
        <v>15</v>
      </c>
      <c r="V196" s="1" t="s">
        <v>1205</v>
      </c>
      <c r="W196" s="1" t="s">
        <v>157</v>
      </c>
      <c r="X196" s="1" t="s">
        <v>157</v>
      </c>
      <c r="Y196" s="1" t="s">
        <v>265</v>
      </c>
      <c r="Z196" s="1">
        <v>2018</v>
      </c>
      <c r="AA196" s="1" t="s">
        <v>247</v>
      </c>
      <c r="AB196" s="1">
        <v>2024</v>
      </c>
      <c r="AC196" s="1" t="s">
        <v>160</v>
      </c>
      <c r="AD196" s="1" t="s">
        <v>161</v>
      </c>
      <c r="AE196" s="1" t="s">
        <v>162</v>
      </c>
      <c r="AF196" s="1" t="s">
        <v>163</v>
      </c>
      <c r="AG196" s="1" t="s">
        <v>165</v>
      </c>
      <c r="AH196" s="1" t="s">
        <v>198</v>
      </c>
      <c r="AI196" s="1" t="s">
        <v>301</v>
      </c>
      <c r="AJ196" s="1" t="s">
        <v>167</v>
      </c>
      <c r="AK196" s="1" t="s">
        <v>168</v>
      </c>
      <c r="AL196" s="1" t="s">
        <v>167</v>
      </c>
      <c r="AM196" s="1" t="s">
        <v>200</v>
      </c>
      <c r="AN196" s="1" t="s">
        <v>229</v>
      </c>
      <c r="AO196" s="1" t="s">
        <v>201</v>
      </c>
      <c r="AP196" s="1" t="s">
        <v>171</v>
      </c>
      <c r="AQ196" s="1" t="s">
        <v>172</v>
      </c>
      <c r="AR196" s="1" t="s">
        <v>172</v>
      </c>
      <c r="AS196" s="1" t="s">
        <v>172</v>
      </c>
      <c r="AT196" s="1" t="s">
        <v>172</v>
      </c>
      <c r="AU196" s="1" t="s">
        <v>292</v>
      </c>
      <c r="AV196" s="1" t="s">
        <v>342</v>
      </c>
      <c r="AW196" s="1" t="s">
        <v>429</v>
      </c>
      <c r="AX196" s="1" t="s">
        <v>176</v>
      </c>
      <c r="AY196" s="1" t="s">
        <v>205</v>
      </c>
      <c r="AZ196" s="1" t="s">
        <v>410</v>
      </c>
      <c r="BA196" s="1" t="s">
        <v>172</v>
      </c>
      <c r="BB196" s="1" t="s">
        <v>172</v>
      </c>
      <c r="BC196" s="1" t="s">
        <v>172</v>
      </c>
      <c r="BD196" s="1" t="s">
        <v>172</v>
      </c>
      <c r="BE196" s="1" t="s">
        <v>172</v>
      </c>
      <c r="BF196" s="1" t="s">
        <v>172</v>
      </c>
      <c r="BG196" s="1" t="s">
        <v>172</v>
      </c>
      <c r="BH196" s="1" t="s">
        <v>172</v>
      </c>
      <c r="BI196" s="1" t="s">
        <v>172</v>
      </c>
      <c r="BJ196" s="1" t="s">
        <v>624</v>
      </c>
      <c r="BK196" s="1" t="s">
        <v>274</v>
      </c>
      <c r="BL196" s="1" t="s">
        <v>650</v>
      </c>
      <c r="BM196" s="1" t="s">
        <v>331</v>
      </c>
      <c r="BN196" s="1" t="s">
        <v>172</v>
      </c>
      <c r="BO196" s="1" t="s">
        <v>172</v>
      </c>
      <c r="BP196" s="1" t="s">
        <v>172</v>
      </c>
      <c r="BQ196" s="1" t="s">
        <v>651</v>
      </c>
      <c r="BR196" s="1" t="s">
        <v>652</v>
      </c>
      <c r="BS196" s="1" t="s">
        <v>653</v>
      </c>
      <c r="BT196" s="14"/>
    </row>
    <row r="197" spans="1:72" x14ac:dyDescent="0.2">
      <c r="A197" s="29">
        <v>44179.843831192135</v>
      </c>
      <c r="B197" s="1" t="s">
        <v>148</v>
      </c>
      <c r="C197" s="15">
        <v>21468</v>
      </c>
      <c r="D197" s="12">
        <v>44182</v>
      </c>
      <c r="E197" s="13">
        <f t="shared" si="4"/>
        <v>62</v>
      </c>
      <c r="F197" s="1" t="s">
        <v>1160</v>
      </c>
      <c r="G197" s="1" t="s">
        <v>1206</v>
      </c>
      <c r="H197" s="1" t="s">
        <v>21</v>
      </c>
      <c r="I197" s="1" t="s">
        <v>99</v>
      </c>
      <c r="J197" s="1" t="s">
        <v>34</v>
      </c>
      <c r="K197" s="1" t="s">
        <v>16</v>
      </c>
      <c r="L197" s="1" t="s">
        <v>10</v>
      </c>
      <c r="M197" s="1" t="s">
        <v>11</v>
      </c>
      <c r="N197" s="1" t="s">
        <v>32</v>
      </c>
      <c r="O197" s="1" t="s">
        <v>29</v>
      </c>
      <c r="P197" s="1" t="s">
        <v>1205</v>
      </c>
      <c r="Q197" s="1" t="s">
        <v>1147</v>
      </c>
      <c r="R197" s="1" t="s">
        <v>153</v>
      </c>
      <c r="S197" s="1" t="s">
        <v>243</v>
      </c>
      <c r="T197" s="1" t="s">
        <v>1207</v>
      </c>
      <c r="U197" s="1" t="s">
        <v>21</v>
      </c>
      <c r="V197" s="1" t="s">
        <v>1208</v>
      </c>
      <c r="W197" s="1" t="s">
        <v>312</v>
      </c>
      <c r="X197" s="1" t="s">
        <v>312</v>
      </c>
      <c r="Y197" s="1" t="s">
        <v>408</v>
      </c>
      <c r="Z197" s="1">
        <v>2017</v>
      </c>
      <c r="AA197" s="1" t="s">
        <v>423</v>
      </c>
      <c r="AB197" s="1">
        <v>2021</v>
      </c>
      <c r="AC197" s="1" t="s">
        <v>160</v>
      </c>
      <c r="AD197" s="1" t="s">
        <v>446</v>
      </c>
      <c r="AE197" s="1" t="s">
        <v>215</v>
      </c>
      <c r="AF197" s="1" t="s">
        <v>163</v>
      </c>
      <c r="AG197" s="1" t="s">
        <v>165</v>
      </c>
      <c r="AH197" s="1" t="s">
        <v>198</v>
      </c>
      <c r="AI197" s="1" t="s">
        <v>367</v>
      </c>
      <c r="AJ197" s="1" t="s">
        <v>167</v>
      </c>
      <c r="AK197" s="1" t="s">
        <v>168</v>
      </c>
      <c r="AL197" s="1" t="s">
        <v>167</v>
      </c>
      <c r="AM197" s="1" t="s">
        <v>200</v>
      </c>
      <c r="AN197" s="1" t="s">
        <v>169</v>
      </c>
      <c r="AO197" s="1" t="s">
        <v>230</v>
      </c>
      <c r="AP197" s="1" t="s">
        <v>171</v>
      </c>
      <c r="AQ197" s="1" t="s">
        <v>172</v>
      </c>
      <c r="AR197" s="1" t="s">
        <v>172</v>
      </c>
      <c r="AS197" s="1" t="s">
        <v>167</v>
      </c>
      <c r="AT197" s="1" t="s">
        <v>172</v>
      </c>
      <c r="AU197" s="1" t="s">
        <v>369</v>
      </c>
      <c r="AV197" s="1" t="s">
        <v>216</v>
      </c>
      <c r="AW197" s="1" t="s">
        <v>233</v>
      </c>
      <c r="AX197" s="1" t="s">
        <v>204</v>
      </c>
      <c r="AY197" s="1" t="s">
        <v>272</v>
      </c>
      <c r="AZ197" s="1" t="s">
        <v>206</v>
      </c>
      <c r="BA197" s="1" t="s">
        <v>172</v>
      </c>
      <c r="BB197" s="1" t="s">
        <v>167</v>
      </c>
      <c r="BC197" s="1" t="s">
        <v>172</v>
      </c>
      <c r="BD197" s="1" t="s">
        <v>172</v>
      </c>
      <c r="BE197" s="1" t="s">
        <v>167</v>
      </c>
      <c r="BF197" s="1" t="s">
        <v>172</v>
      </c>
      <c r="BG197" s="1" t="s">
        <v>172</v>
      </c>
      <c r="BH197" s="1" t="s">
        <v>172</v>
      </c>
      <c r="BI197" s="1" t="s">
        <v>167</v>
      </c>
      <c r="BJ197" s="1" t="s">
        <v>389</v>
      </c>
      <c r="BK197" s="1" t="s">
        <v>274</v>
      </c>
      <c r="BL197" s="1" t="s">
        <v>221</v>
      </c>
      <c r="BM197" s="1" t="s">
        <v>209</v>
      </c>
      <c r="BN197" s="1" t="s">
        <v>172</v>
      </c>
      <c r="BO197" s="1" t="s">
        <v>172</v>
      </c>
      <c r="BP197" s="1" t="s">
        <v>172</v>
      </c>
      <c r="BQ197" s="1" t="s">
        <v>509</v>
      </c>
      <c r="BR197" s="1" t="s">
        <v>1209</v>
      </c>
      <c r="BS197" s="1" t="s">
        <v>1210</v>
      </c>
      <c r="BT197" s="14"/>
    </row>
    <row r="198" spans="1:72" x14ac:dyDescent="0.2">
      <c r="A198" s="29">
        <v>44179.857525717598</v>
      </c>
      <c r="B198" s="1" t="s">
        <v>148</v>
      </c>
      <c r="C198" s="15">
        <v>31048</v>
      </c>
      <c r="D198" s="12">
        <v>44182</v>
      </c>
      <c r="E198" s="13">
        <f t="shared" ref="E198:E261" si="11">ROUNDDOWN(((D198-C198)/365),0)</f>
        <v>35</v>
      </c>
      <c r="F198" s="1" t="s">
        <v>335</v>
      </c>
      <c r="G198" s="1" t="s">
        <v>1206</v>
      </c>
      <c r="H198" s="1" t="s">
        <v>21</v>
      </c>
      <c r="I198" s="1" t="s">
        <v>99</v>
      </c>
      <c r="J198" s="1" t="s">
        <v>16</v>
      </c>
      <c r="K198" s="1" t="s">
        <v>16</v>
      </c>
      <c r="L198" s="1" t="s">
        <v>10</v>
      </c>
      <c r="M198" s="1" t="s">
        <v>60</v>
      </c>
      <c r="N198" s="1" t="s">
        <v>25</v>
      </c>
      <c r="O198" s="1" t="s">
        <v>19</v>
      </c>
      <c r="P198" s="1" t="s">
        <v>1211</v>
      </c>
      <c r="Q198" s="1" t="s">
        <v>1147</v>
      </c>
      <c r="R198" s="1" t="s">
        <v>192</v>
      </c>
      <c r="S198" s="1" t="s">
        <v>1212</v>
      </c>
      <c r="T198" s="1" t="s">
        <v>1213</v>
      </c>
      <c r="U198" s="1" t="s">
        <v>21</v>
      </c>
      <c r="V198" s="1" t="s">
        <v>1214</v>
      </c>
      <c r="W198" s="1" t="s">
        <v>312</v>
      </c>
      <c r="X198" s="1" t="s">
        <v>312</v>
      </c>
      <c r="Y198" s="1" t="s">
        <v>265</v>
      </c>
      <c r="Z198" s="1">
        <v>2015</v>
      </c>
      <c r="AA198" s="1" t="s">
        <v>423</v>
      </c>
      <c r="AB198" s="1">
        <v>2022</v>
      </c>
      <c r="AC198" s="1" t="s">
        <v>596</v>
      </c>
      <c r="AD198" s="1" t="s">
        <v>446</v>
      </c>
      <c r="AE198" s="1" t="s">
        <v>215</v>
      </c>
      <c r="AF198" s="1" t="s">
        <v>163</v>
      </c>
      <c r="AG198" s="1" t="s">
        <v>165</v>
      </c>
      <c r="AH198" s="1" t="s">
        <v>198</v>
      </c>
      <c r="AI198" s="1" t="s">
        <v>198</v>
      </c>
      <c r="AJ198" s="1" t="s">
        <v>167</v>
      </c>
      <c r="AK198" s="1" t="s">
        <v>168</v>
      </c>
      <c r="AL198" s="1" t="s">
        <v>167</v>
      </c>
      <c r="AM198" s="1" t="s">
        <v>200</v>
      </c>
      <c r="AN198" s="1" t="s">
        <v>229</v>
      </c>
      <c r="AO198" s="1" t="s">
        <v>198</v>
      </c>
      <c r="AP198" s="1" t="s">
        <v>171</v>
      </c>
      <c r="AQ198" s="1" t="s">
        <v>172</v>
      </c>
      <c r="AR198" s="1" t="s">
        <v>172</v>
      </c>
      <c r="AS198" s="1" t="s">
        <v>172</v>
      </c>
      <c r="AT198" s="1" t="s">
        <v>172</v>
      </c>
      <c r="AU198" s="1" t="s">
        <v>393</v>
      </c>
      <c r="AV198" s="1" t="s">
        <v>279</v>
      </c>
      <c r="AW198" s="1" t="s">
        <v>840</v>
      </c>
      <c r="AX198" s="1" t="s">
        <v>204</v>
      </c>
      <c r="AY198" s="1" t="s">
        <v>205</v>
      </c>
      <c r="AZ198" s="1" t="s">
        <v>206</v>
      </c>
      <c r="BA198" s="1" t="s">
        <v>172</v>
      </c>
      <c r="BB198" s="1" t="s">
        <v>172</v>
      </c>
      <c r="BC198" s="1" t="s">
        <v>172</v>
      </c>
      <c r="BD198" s="1" t="s">
        <v>172</v>
      </c>
      <c r="BE198" s="1" t="s">
        <v>179</v>
      </c>
      <c r="BF198" s="1" t="s">
        <v>172</v>
      </c>
      <c r="BG198" s="1" t="s">
        <v>172</v>
      </c>
      <c r="BH198" s="1" t="s">
        <v>172</v>
      </c>
      <c r="BI198" s="1" t="s">
        <v>167</v>
      </c>
      <c r="BJ198" s="1" t="s">
        <v>295</v>
      </c>
      <c r="BK198" s="1" t="s">
        <v>274</v>
      </c>
      <c r="BL198" s="1" t="s">
        <v>236</v>
      </c>
      <c r="BM198" s="1" t="s">
        <v>237</v>
      </c>
      <c r="BN198" s="1" t="s">
        <v>172</v>
      </c>
      <c r="BO198" s="1" t="s">
        <v>172</v>
      </c>
      <c r="BP198" s="1" t="s">
        <v>172</v>
      </c>
      <c r="BQ198" s="1" t="s">
        <v>450</v>
      </c>
      <c r="BR198" s="1" t="s">
        <v>1215</v>
      </c>
      <c r="BS198" s="1" t="s">
        <v>559</v>
      </c>
      <c r="BT198" s="14"/>
    </row>
    <row r="199" spans="1:72" x14ac:dyDescent="0.2">
      <c r="A199" s="29">
        <v>44179.879300868051</v>
      </c>
      <c r="B199" s="1" t="s">
        <v>148</v>
      </c>
      <c r="C199" s="15">
        <v>32128</v>
      </c>
      <c r="D199" s="12">
        <v>44182</v>
      </c>
      <c r="E199" s="13">
        <f t="shared" si="11"/>
        <v>33</v>
      </c>
      <c r="F199" s="1" t="s">
        <v>497</v>
      </c>
      <c r="G199" s="1" t="s">
        <v>643</v>
      </c>
      <c r="H199" s="1" t="str">
        <f t="shared" ref="H199:H201" si="12">U199</f>
        <v>Bandung Barat</v>
      </c>
      <c r="I199" s="1" t="s">
        <v>73</v>
      </c>
      <c r="J199" s="1" t="s">
        <v>16</v>
      </c>
      <c r="K199" s="1" t="s">
        <v>23</v>
      </c>
      <c r="L199" s="1" t="s">
        <v>10</v>
      </c>
      <c r="M199" s="1" t="s">
        <v>11</v>
      </c>
      <c r="N199" s="1" t="s">
        <v>18</v>
      </c>
      <c r="O199" s="1" t="s">
        <v>29</v>
      </c>
      <c r="P199" s="1" t="s">
        <v>1216</v>
      </c>
      <c r="Q199" s="1" t="s">
        <v>1217</v>
      </c>
      <c r="R199" s="1" t="s">
        <v>192</v>
      </c>
      <c r="S199" s="1" t="s">
        <v>1217</v>
      </c>
      <c r="T199" s="1" t="s">
        <v>1218</v>
      </c>
      <c r="U199" s="1" t="s">
        <v>71</v>
      </c>
      <c r="V199" s="1" t="s">
        <v>1219</v>
      </c>
      <c r="W199" s="1" t="s">
        <v>357</v>
      </c>
      <c r="X199" s="1" t="s">
        <v>312</v>
      </c>
      <c r="Y199" s="1" t="s">
        <v>197</v>
      </c>
      <c r="Z199" s="1">
        <v>2018</v>
      </c>
      <c r="AA199" s="1" t="s">
        <v>197</v>
      </c>
      <c r="AB199" s="1">
        <v>2022</v>
      </c>
      <c r="AC199" s="1" t="s">
        <v>596</v>
      </c>
      <c r="AD199" s="1" t="s">
        <v>446</v>
      </c>
      <c r="AE199" s="1" t="s">
        <v>228</v>
      </c>
      <c r="AF199" s="1" t="s">
        <v>163</v>
      </c>
      <c r="AG199" s="1" t="s">
        <v>165</v>
      </c>
      <c r="AH199" s="1" t="s">
        <v>198</v>
      </c>
      <c r="AI199" s="1" t="s">
        <v>339</v>
      </c>
      <c r="AJ199" s="1" t="s">
        <v>172</v>
      </c>
      <c r="AK199" s="1" t="s">
        <v>168</v>
      </c>
      <c r="AL199" s="1" t="s">
        <v>167</v>
      </c>
      <c r="AM199" s="1" t="s">
        <v>200</v>
      </c>
      <c r="AN199" s="1" t="s">
        <v>169</v>
      </c>
      <c r="AO199" s="1" t="s">
        <v>201</v>
      </c>
      <c r="AP199" s="1" t="s">
        <v>171</v>
      </c>
      <c r="AQ199" s="1" t="s">
        <v>172</v>
      </c>
      <c r="AR199" s="1" t="s">
        <v>172</v>
      </c>
      <c r="AS199" s="1" t="s">
        <v>172</v>
      </c>
      <c r="AT199" s="1" t="s">
        <v>172</v>
      </c>
      <c r="AU199" s="1" t="s">
        <v>1220</v>
      </c>
      <c r="AV199" s="1" t="s">
        <v>342</v>
      </c>
      <c r="AW199" s="1" t="s">
        <v>429</v>
      </c>
      <c r="AX199" s="1" t="s">
        <v>176</v>
      </c>
      <c r="AY199" s="1" t="s">
        <v>907</v>
      </c>
      <c r="AZ199" s="1" t="s">
        <v>256</v>
      </c>
      <c r="BA199" s="1" t="s">
        <v>172</v>
      </c>
      <c r="BB199" s="1" t="s">
        <v>167</v>
      </c>
      <c r="BC199" s="1" t="s">
        <v>172</v>
      </c>
      <c r="BD199" s="1" t="s">
        <v>172</v>
      </c>
      <c r="BE199" s="1" t="s">
        <v>172</v>
      </c>
      <c r="BF199" s="1" t="s">
        <v>172</v>
      </c>
      <c r="BG199" s="1" t="s">
        <v>172</v>
      </c>
      <c r="BH199" s="1" t="s">
        <v>172</v>
      </c>
      <c r="BI199" s="1" t="s">
        <v>167</v>
      </c>
      <c r="BJ199" s="1" t="s">
        <v>624</v>
      </c>
      <c r="BK199" s="1" t="s">
        <v>235</v>
      </c>
      <c r="BL199" s="1" t="s">
        <v>1221</v>
      </c>
      <c r="BM199" s="1" t="s">
        <v>183</v>
      </c>
      <c r="BN199" s="1" t="s">
        <v>172</v>
      </c>
      <c r="BO199" s="1" t="s">
        <v>172</v>
      </c>
      <c r="BP199" s="1" t="s">
        <v>172</v>
      </c>
      <c r="BQ199" s="1" t="s">
        <v>1222</v>
      </c>
      <c r="BR199" s="1" t="s">
        <v>1223</v>
      </c>
      <c r="BS199" s="1" t="s">
        <v>1224</v>
      </c>
      <c r="BT199" s="14"/>
    </row>
    <row r="200" spans="1:72" x14ac:dyDescent="0.2">
      <c r="A200" s="29">
        <v>44179.885871956023</v>
      </c>
      <c r="B200" s="1" t="s">
        <v>148</v>
      </c>
      <c r="C200" s="15">
        <v>32859</v>
      </c>
      <c r="D200" s="12">
        <v>44182</v>
      </c>
      <c r="E200" s="13">
        <f t="shared" si="11"/>
        <v>31</v>
      </c>
      <c r="F200" s="1" t="s">
        <v>335</v>
      </c>
      <c r="G200" s="1" t="s">
        <v>1225</v>
      </c>
      <c r="H200" s="1" t="str">
        <f t="shared" si="12"/>
        <v>Bandung Barat</v>
      </c>
      <c r="I200" s="1" t="s">
        <v>100</v>
      </c>
      <c r="J200" s="1" t="s">
        <v>16</v>
      </c>
      <c r="K200" s="1" t="s">
        <v>23</v>
      </c>
      <c r="L200" s="1" t="s">
        <v>10</v>
      </c>
      <c r="M200" s="1" t="s">
        <v>11</v>
      </c>
      <c r="N200" s="1" t="s">
        <v>18</v>
      </c>
      <c r="O200" s="1" t="s">
        <v>19</v>
      </c>
      <c r="P200" s="1" t="s">
        <v>1226</v>
      </c>
      <c r="Q200" s="1" t="s">
        <v>1162</v>
      </c>
      <c r="R200" s="1" t="s">
        <v>192</v>
      </c>
      <c r="S200" s="1" t="s">
        <v>1227</v>
      </c>
      <c r="T200" s="1" t="s">
        <v>1228</v>
      </c>
      <c r="U200" s="1" t="s">
        <v>71</v>
      </c>
      <c r="V200" s="1" t="s">
        <v>1229</v>
      </c>
      <c r="W200" s="1" t="s">
        <v>312</v>
      </c>
      <c r="X200" s="1" t="s">
        <v>179</v>
      </c>
      <c r="Y200" s="1" t="s">
        <v>313</v>
      </c>
      <c r="Z200" s="1">
        <v>2018</v>
      </c>
      <c r="AA200" s="1" t="s">
        <v>313</v>
      </c>
      <c r="AB200" s="1">
        <v>2023</v>
      </c>
      <c r="AC200" s="1" t="s">
        <v>596</v>
      </c>
      <c r="AD200" s="1" t="s">
        <v>161</v>
      </c>
      <c r="AE200" s="1" t="s">
        <v>162</v>
      </c>
      <c r="AF200" s="1" t="s">
        <v>266</v>
      </c>
      <c r="AG200" s="1" t="s">
        <v>165</v>
      </c>
      <c r="AH200" s="1" t="s">
        <v>165</v>
      </c>
      <c r="AI200" s="1" t="s">
        <v>1230</v>
      </c>
      <c r="AJ200" s="1" t="s">
        <v>172</v>
      </c>
      <c r="AK200" s="1" t="s">
        <v>480</v>
      </c>
      <c r="AL200" s="1" t="s">
        <v>167</v>
      </c>
      <c r="AM200" s="1" t="s">
        <v>200</v>
      </c>
      <c r="AN200" s="1" t="s">
        <v>1231</v>
      </c>
      <c r="AO200" s="1" t="s">
        <v>201</v>
      </c>
      <c r="AP200" s="1" t="s">
        <v>165</v>
      </c>
      <c r="AQ200" s="1" t="s">
        <v>172</v>
      </c>
      <c r="AR200" s="1" t="s">
        <v>172</v>
      </c>
      <c r="AS200" s="1" t="s">
        <v>172</v>
      </c>
      <c r="AT200" s="1" t="s">
        <v>172</v>
      </c>
      <c r="AU200" s="1" t="s">
        <v>369</v>
      </c>
      <c r="AV200" s="1" t="s">
        <v>232</v>
      </c>
      <c r="AW200" s="1" t="s">
        <v>233</v>
      </c>
      <c r="AX200" s="1" t="s">
        <v>218</v>
      </c>
      <c r="AY200" s="1" t="s">
        <v>272</v>
      </c>
      <c r="AZ200" s="1" t="s">
        <v>343</v>
      </c>
      <c r="BA200" s="1" t="s">
        <v>172</v>
      </c>
      <c r="BB200" s="1" t="s">
        <v>172</v>
      </c>
      <c r="BC200" s="1" t="s">
        <v>172</v>
      </c>
      <c r="BD200" s="1" t="s">
        <v>172</v>
      </c>
      <c r="BE200" s="1" t="s">
        <v>172</v>
      </c>
      <c r="BF200" s="1" t="s">
        <v>172</v>
      </c>
      <c r="BG200" s="1" t="s">
        <v>172</v>
      </c>
      <c r="BH200" s="1" t="s">
        <v>172</v>
      </c>
      <c r="BI200" s="1" t="s">
        <v>172</v>
      </c>
      <c r="BJ200" s="1" t="s">
        <v>207</v>
      </c>
      <c r="BK200" s="1" t="s">
        <v>419</v>
      </c>
      <c r="BL200" s="1" t="s">
        <v>259</v>
      </c>
      <c r="BM200" s="1" t="s">
        <v>373</v>
      </c>
      <c r="BN200" s="1" t="s">
        <v>172</v>
      </c>
      <c r="BO200" s="1" t="s">
        <v>172</v>
      </c>
      <c r="BP200" s="1" t="s">
        <v>172</v>
      </c>
      <c r="BQ200" s="1" t="s">
        <v>1232</v>
      </c>
      <c r="BR200" s="1" t="s">
        <v>1232</v>
      </c>
      <c r="BS200" s="1" t="s">
        <v>1232</v>
      </c>
      <c r="BT200" s="14"/>
    </row>
    <row r="201" spans="1:72" x14ac:dyDescent="0.2">
      <c r="A201" s="29">
        <v>44179.885884351854</v>
      </c>
      <c r="B201" s="1" t="s">
        <v>148</v>
      </c>
      <c r="C201" s="15">
        <v>31110</v>
      </c>
      <c r="D201" s="12">
        <v>44182</v>
      </c>
      <c r="E201" s="13">
        <f t="shared" si="11"/>
        <v>35</v>
      </c>
      <c r="F201" s="1" t="s">
        <v>335</v>
      </c>
      <c r="G201" s="1" t="s">
        <v>942</v>
      </c>
      <c r="H201" s="1" t="str">
        <f t="shared" si="12"/>
        <v>Bandung Barat</v>
      </c>
      <c r="I201" s="1" t="s">
        <v>101</v>
      </c>
      <c r="J201" s="1" t="s">
        <v>34</v>
      </c>
      <c r="K201" s="1" t="s">
        <v>23</v>
      </c>
      <c r="L201" s="1" t="s">
        <v>10</v>
      </c>
      <c r="M201" s="1" t="s">
        <v>11</v>
      </c>
      <c r="N201" s="1" t="s">
        <v>18</v>
      </c>
      <c r="O201" s="1" t="s">
        <v>19</v>
      </c>
      <c r="P201" s="1" t="s">
        <v>1233</v>
      </c>
      <c r="Q201" s="1" t="s">
        <v>1162</v>
      </c>
      <c r="R201" s="1" t="s">
        <v>323</v>
      </c>
      <c r="S201" s="1" t="s">
        <v>243</v>
      </c>
      <c r="T201" s="1" t="s">
        <v>1234</v>
      </c>
      <c r="U201" s="1" t="s">
        <v>71</v>
      </c>
      <c r="V201" s="1" t="s">
        <v>1233</v>
      </c>
      <c r="W201" s="1" t="s">
        <v>196</v>
      </c>
      <c r="X201" s="1" t="s">
        <v>196</v>
      </c>
      <c r="Y201" s="1" t="s">
        <v>392</v>
      </c>
      <c r="Z201" s="1">
        <v>2018</v>
      </c>
      <c r="AA201" s="1" t="s">
        <v>423</v>
      </c>
      <c r="AB201" s="1">
        <v>2021</v>
      </c>
      <c r="AC201" s="1" t="s">
        <v>596</v>
      </c>
      <c r="AD201" s="1" t="s">
        <v>161</v>
      </c>
      <c r="AE201" s="1" t="s">
        <v>162</v>
      </c>
      <c r="AF201" s="1" t="s">
        <v>266</v>
      </c>
      <c r="AG201" s="1" t="s">
        <v>165</v>
      </c>
      <c r="AH201" s="1" t="s">
        <v>198</v>
      </c>
      <c r="AI201" s="1" t="s">
        <v>198</v>
      </c>
      <c r="AJ201" s="1" t="s">
        <v>167</v>
      </c>
      <c r="AK201" s="1" t="s">
        <v>168</v>
      </c>
      <c r="AL201" s="1" t="s">
        <v>167</v>
      </c>
      <c r="AM201" s="1" t="s">
        <v>200</v>
      </c>
      <c r="AN201" s="1" t="s">
        <v>169</v>
      </c>
      <c r="AO201" s="1" t="s">
        <v>1235</v>
      </c>
      <c r="AP201" s="1" t="s">
        <v>171</v>
      </c>
      <c r="AQ201" s="1" t="s">
        <v>172</v>
      </c>
      <c r="AR201" s="1" t="s">
        <v>172</v>
      </c>
      <c r="AS201" s="1" t="s">
        <v>172</v>
      </c>
      <c r="AT201" s="1" t="s">
        <v>172</v>
      </c>
      <c r="AU201" s="1" t="s">
        <v>1169</v>
      </c>
      <c r="AV201" s="1" t="s">
        <v>216</v>
      </c>
      <c r="AW201" s="1" t="s">
        <v>175</v>
      </c>
      <c r="AX201" s="1" t="s">
        <v>218</v>
      </c>
      <c r="AY201" s="1" t="s">
        <v>272</v>
      </c>
      <c r="AZ201" s="1" t="s">
        <v>206</v>
      </c>
      <c r="BA201" s="1" t="s">
        <v>172</v>
      </c>
      <c r="BB201" s="1" t="s">
        <v>172</v>
      </c>
      <c r="BC201" s="1" t="s">
        <v>172</v>
      </c>
      <c r="BD201" s="1" t="s">
        <v>172</v>
      </c>
      <c r="BE201" s="1" t="s">
        <v>172</v>
      </c>
      <c r="BF201" s="1" t="s">
        <v>172</v>
      </c>
      <c r="BG201" s="1" t="s">
        <v>172</v>
      </c>
      <c r="BH201" s="1" t="s">
        <v>172</v>
      </c>
      <c r="BI201" s="1" t="s">
        <v>172</v>
      </c>
      <c r="BJ201" s="1" t="s">
        <v>207</v>
      </c>
      <c r="BK201" s="1" t="s">
        <v>317</v>
      </c>
      <c r="BL201" s="1" t="s">
        <v>1236</v>
      </c>
      <c r="BM201" s="1" t="s">
        <v>237</v>
      </c>
      <c r="BN201" s="1" t="s">
        <v>172</v>
      </c>
      <c r="BO201" s="1" t="s">
        <v>172</v>
      </c>
      <c r="BP201" s="1" t="s">
        <v>172</v>
      </c>
      <c r="BQ201" s="1" t="s">
        <v>1232</v>
      </c>
      <c r="BR201" s="1" t="s">
        <v>1232</v>
      </c>
      <c r="BS201" s="1" t="s">
        <v>1232</v>
      </c>
      <c r="BT201" s="14"/>
    </row>
    <row r="202" spans="1:72" x14ac:dyDescent="0.2">
      <c r="A202" s="29">
        <v>44179.886898726851</v>
      </c>
      <c r="B202" s="1" t="s">
        <v>148</v>
      </c>
      <c r="C202" s="15">
        <v>33051</v>
      </c>
      <c r="D202" s="12">
        <v>44182</v>
      </c>
      <c r="E202" s="13">
        <f t="shared" si="11"/>
        <v>30</v>
      </c>
      <c r="F202" s="1" t="s">
        <v>335</v>
      </c>
      <c r="G202" s="1" t="s">
        <v>391</v>
      </c>
      <c r="H202" s="1" t="s">
        <v>21</v>
      </c>
      <c r="I202" s="1" t="s">
        <v>72</v>
      </c>
      <c r="J202" s="1" t="s">
        <v>23</v>
      </c>
      <c r="K202" s="1" t="s">
        <v>16</v>
      </c>
      <c r="L202" s="1" t="s">
        <v>10</v>
      </c>
      <c r="M202" s="1" t="s">
        <v>11</v>
      </c>
      <c r="N202" s="1" t="s">
        <v>25</v>
      </c>
      <c r="O202" s="1" t="s">
        <v>39</v>
      </c>
      <c r="P202" s="1" t="s">
        <v>1216</v>
      </c>
      <c r="Q202" s="1" t="s">
        <v>1217</v>
      </c>
      <c r="R202" s="1" t="s">
        <v>323</v>
      </c>
      <c r="S202" s="1" t="s">
        <v>1228</v>
      </c>
      <c r="T202" s="1" t="s">
        <v>1237</v>
      </c>
      <c r="U202" s="1" t="s">
        <v>73</v>
      </c>
      <c r="V202" s="1" t="s">
        <v>1238</v>
      </c>
      <c r="W202" s="14"/>
      <c r="X202" s="1" t="s">
        <v>179</v>
      </c>
      <c r="Y202" s="1" t="s">
        <v>521</v>
      </c>
      <c r="Z202" s="1">
        <v>2018</v>
      </c>
      <c r="AA202" s="1" t="s">
        <v>159</v>
      </c>
      <c r="AB202" s="1">
        <v>2021</v>
      </c>
      <c r="AC202" s="1" t="s">
        <v>596</v>
      </c>
      <c r="AD202" s="1" t="s">
        <v>161</v>
      </c>
      <c r="AE202" s="1" t="s">
        <v>228</v>
      </c>
      <c r="AF202" s="1" t="s">
        <v>163</v>
      </c>
      <c r="AG202" s="1" t="s">
        <v>165</v>
      </c>
      <c r="AH202" s="1" t="s">
        <v>198</v>
      </c>
      <c r="AI202" s="1" t="s">
        <v>198</v>
      </c>
      <c r="AJ202" s="1" t="s">
        <v>167</v>
      </c>
      <c r="AK202" s="1" t="s">
        <v>326</v>
      </c>
      <c r="AL202" s="1" t="s">
        <v>167</v>
      </c>
      <c r="AM202" s="1" t="s">
        <v>269</v>
      </c>
      <c r="AN202" s="1" t="s">
        <v>169</v>
      </c>
      <c r="AO202" s="1" t="s">
        <v>201</v>
      </c>
      <c r="AP202" s="1" t="s">
        <v>171</v>
      </c>
      <c r="AQ202" s="1" t="s">
        <v>172</v>
      </c>
      <c r="AR202" s="1" t="s">
        <v>172</v>
      </c>
      <c r="AS202" s="1" t="s">
        <v>172</v>
      </c>
      <c r="AT202" s="1" t="s">
        <v>172</v>
      </c>
      <c r="AU202" s="1" t="s">
        <v>231</v>
      </c>
      <c r="AV202" s="1" t="s">
        <v>852</v>
      </c>
      <c r="AW202" s="1" t="s">
        <v>175</v>
      </c>
      <c r="AX202" s="1" t="s">
        <v>218</v>
      </c>
      <c r="AY202" s="1" t="s">
        <v>272</v>
      </c>
      <c r="AZ202" s="1" t="s">
        <v>206</v>
      </c>
      <c r="BA202" s="1" t="s">
        <v>172</v>
      </c>
      <c r="BB202" s="1" t="s">
        <v>167</v>
      </c>
      <c r="BC202" s="1" t="s">
        <v>172</v>
      </c>
      <c r="BD202" s="1" t="s">
        <v>172</v>
      </c>
      <c r="BE202" s="1" t="s">
        <v>179</v>
      </c>
      <c r="BF202" s="1" t="s">
        <v>172</v>
      </c>
      <c r="BG202" s="1" t="s">
        <v>172</v>
      </c>
      <c r="BH202" s="1" t="s">
        <v>172</v>
      </c>
      <c r="BI202" s="1" t="s">
        <v>167</v>
      </c>
      <c r="BJ202" s="1" t="s">
        <v>207</v>
      </c>
      <c r="BK202" s="1" t="s">
        <v>274</v>
      </c>
      <c r="BL202" s="1" t="s">
        <v>221</v>
      </c>
      <c r="BM202" s="1" t="s">
        <v>209</v>
      </c>
      <c r="BN202" s="1" t="s">
        <v>172</v>
      </c>
      <c r="BO202" s="1" t="s">
        <v>172</v>
      </c>
      <c r="BP202" s="1" t="s">
        <v>172</v>
      </c>
      <c r="BQ202" s="1" t="s">
        <v>1239</v>
      </c>
      <c r="BR202" s="1" t="s">
        <v>1240</v>
      </c>
      <c r="BS202" s="1" t="s">
        <v>1241</v>
      </c>
      <c r="BT202" s="14"/>
    </row>
    <row r="203" spans="1:72" x14ac:dyDescent="0.2">
      <c r="A203" s="29">
        <v>44179.889143726847</v>
      </c>
      <c r="B203" s="1" t="s">
        <v>148</v>
      </c>
      <c r="C203" s="15">
        <v>34428</v>
      </c>
      <c r="D203" s="12">
        <v>44182</v>
      </c>
      <c r="E203" s="13">
        <f t="shared" si="11"/>
        <v>26</v>
      </c>
      <c r="F203" s="1" t="s">
        <v>335</v>
      </c>
      <c r="G203" s="1" t="s">
        <v>188</v>
      </c>
      <c r="H203" s="1" t="str">
        <f t="shared" ref="H203:H209" si="13">U203</f>
        <v>Bandung Barat</v>
      </c>
      <c r="I203" s="1" t="s">
        <v>102</v>
      </c>
      <c r="J203" s="1" t="s">
        <v>23</v>
      </c>
      <c r="K203" s="1" t="s">
        <v>16</v>
      </c>
      <c r="L203" s="1" t="s">
        <v>10</v>
      </c>
      <c r="M203" s="1" t="s">
        <v>60</v>
      </c>
      <c r="N203" s="1" t="s">
        <v>25</v>
      </c>
      <c r="O203" s="1" t="s">
        <v>29</v>
      </c>
      <c r="P203" s="1" t="s">
        <v>1242</v>
      </c>
      <c r="Q203" s="1" t="s">
        <v>1162</v>
      </c>
      <c r="R203" s="1" t="s">
        <v>323</v>
      </c>
      <c r="S203" s="1" t="s">
        <v>243</v>
      </c>
      <c r="T203" s="1" t="s">
        <v>1243</v>
      </c>
      <c r="U203" s="1" t="s">
        <v>71</v>
      </c>
      <c r="V203" s="1" t="s">
        <v>1208</v>
      </c>
      <c r="W203" s="1" t="s">
        <v>312</v>
      </c>
      <c r="X203" s="1" t="s">
        <v>312</v>
      </c>
      <c r="Y203" s="1" t="s">
        <v>408</v>
      </c>
      <c r="Z203" s="1">
        <v>2015</v>
      </c>
      <c r="AA203" s="1" t="s">
        <v>159</v>
      </c>
      <c r="AB203" s="1">
        <v>2021</v>
      </c>
      <c r="AC203" s="1" t="s">
        <v>596</v>
      </c>
      <c r="AD203" s="1" t="s">
        <v>161</v>
      </c>
      <c r="AE203" s="1" t="s">
        <v>162</v>
      </c>
      <c r="AF203" s="1" t="s">
        <v>266</v>
      </c>
      <c r="AG203" s="1" t="s">
        <v>165</v>
      </c>
      <c r="AH203" s="1" t="s">
        <v>198</v>
      </c>
      <c r="AI203" s="1" t="s">
        <v>198</v>
      </c>
      <c r="AJ203" s="1" t="s">
        <v>167</v>
      </c>
      <c r="AK203" s="1" t="s">
        <v>168</v>
      </c>
      <c r="AL203" s="1" t="s">
        <v>167</v>
      </c>
      <c r="AM203" s="1" t="s">
        <v>200</v>
      </c>
      <c r="AN203" s="1" t="s">
        <v>169</v>
      </c>
      <c r="AO203" s="1" t="s">
        <v>201</v>
      </c>
      <c r="AP203" s="1" t="s">
        <v>171</v>
      </c>
      <c r="AQ203" s="1" t="s">
        <v>172</v>
      </c>
      <c r="AR203" s="1" t="s">
        <v>172</v>
      </c>
      <c r="AS203" s="1" t="s">
        <v>172</v>
      </c>
      <c r="AT203" s="1" t="s">
        <v>172</v>
      </c>
      <c r="AU203" s="1" t="s">
        <v>465</v>
      </c>
      <c r="AV203" s="1" t="s">
        <v>342</v>
      </c>
      <c r="AW203" s="1" t="s">
        <v>175</v>
      </c>
      <c r="AX203" s="1" t="s">
        <v>204</v>
      </c>
      <c r="AY203" s="1" t="s">
        <v>205</v>
      </c>
      <c r="AZ203" s="1" t="s">
        <v>256</v>
      </c>
      <c r="BA203" s="1" t="s">
        <v>172</v>
      </c>
      <c r="BB203" s="1" t="s">
        <v>172</v>
      </c>
      <c r="BC203" s="1" t="s">
        <v>172</v>
      </c>
      <c r="BD203" s="1" t="s">
        <v>172</v>
      </c>
      <c r="BE203" s="1" t="s">
        <v>179</v>
      </c>
      <c r="BF203" s="1" t="s">
        <v>172</v>
      </c>
      <c r="BG203" s="1" t="s">
        <v>172</v>
      </c>
      <c r="BH203" s="1" t="s">
        <v>172</v>
      </c>
      <c r="BI203" s="1" t="s">
        <v>167</v>
      </c>
      <c r="BJ203" s="1" t="s">
        <v>295</v>
      </c>
      <c r="BK203" s="1" t="s">
        <v>317</v>
      </c>
      <c r="BL203" s="1" t="s">
        <v>236</v>
      </c>
      <c r="BM203" s="1" t="s">
        <v>260</v>
      </c>
      <c r="BN203" s="1" t="s">
        <v>172</v>
      </c>
      <c r="BO203" s="1" t="s">
        <v>172</v>
      </c>
      <c r="BP203" s="1" t="s">
        <v>172</v>
      </c>
      <c r="BQ203" s="1" t="s">
        <v>1244</v>
      </c>
      <c r="BR203" s="1" t="s">
        <v>1245</v>
      </c>
      <c r="BS203" s="1" t="s">
        <v>1246</v>
      </c>
      <c r="BT203" s="14"/>
    </row>
    <row r="204" spans="1:72" x14ac:dyDescent="0.2">
      <c r="A204" s="29">
        <v>44179.890706388891</v>
      </c>
      <c r="B204" s="1" t="s">
        <v>148</v>
      </c>
      <c r="C204" s="15">
        <v>35027</v>
      </c>
      <c r="D204" s="12">
        <v>44182</v>
      </c>
      <c r="E204" s="13">
        <f t="shared" si="11"/>
        <v>25</v>
      </c>
      <c r="F204" s="1" t="s">
        <v>1160</v>
      </c>
      <c r="G204" s="1" t="s">
        <v>188</v>
      </c>
      <c r="H204" s="1" t="str">
        <f t="shared" si="13"/>
        <v>Bandung Barat</v>
      </c>
      <c r="I204" s="1" t="s">
        <v>71</v>
      </c>
      <c r="J204" s="1" t="s">
        <v>23</v>
      </c>
      <c r="K204" s="1" t="s">
        <v>23</v>
      </c>
      <c r="L204" s="1" t="s">
        <v>10</v>
      </c>
      <c r="M204" s="1" t="s">
        <v>11</v>
      </c>
      <c r="N204" s="1" t="s">
        <v>25</v>
      </c>
      <c r="O204" s="1" t="s">
        <v>29</v>
      </c>
      <c r="P204" s="1" t="s">
        <v>1247</v>
      </c>
      <c r="Q204" s="1" t="s">
        <v>1162</v>
      </c>
      <c r="R204" s="1" t="s">
        <v>323</v>
      </c>
      <c r="S204" s="1" t="s">
        <v>243</v>
      </c>
      <c r="T204" s="1" t="s">
        <v>1248</v>
      </c>
      <c r="U204" s="1" t="s">
        <v>71</v>
      </c>
      <c r="V204" s="1" t="s">
        <v>1208</v>
      </c>
      <c r="W204" s="1" t="s">
        <v>312</v>
      </c>
      <c r="X204" s="1" t="s">
        <v>312</v>
      </c>
      <c r="Y204" s="1" t="s">
        <v>392</v>
      </c>
      <c r="Z204" s="1">
        <v>2015</v>
      </c>
      <c r="AA204" s="1" t="s">
        <v>158</v>
      </c>
      <c r="AB204" s="1">
        <v>2021</v>
      </c>
      <c r="AC204" s="1" t="s">
        <v>596</v>
      </c>
      <c r="AD204" s="1" t="s">
        <v>161</v>
      </c>
      <c r="AE204" s="1" t="s">
        <v>162</v>
      </c>
      <c r="AF204" s="1" t="s">
        <v>266</v>
      </c>
      <c r="AG204" s="1" t="s">
        <v>165</v>
      </c>
      <c r="AH204" s="1" t="s">
        <v>165</v>
      </c>
      <c r="AI204" s="1" t="s">
        <v>198</v>
      </c>
      <c r="AJ204" s="1" t="s">
        <v>167</v>
      </c>
      <c r="AK204" s="1" t="s">
        <v>326</v>
      </c>
      <c r="AL204" s="1" t="s">
        <v>167</v>
      </c>
      <c r="AM204" s="1" t="s">
        <v>326</v>
      </c>
      <c r="AN204" s="1" t="s">
        <v>169</v>
      </c>
      <c r="AO204" s="1" t="s">
        <v>201</v>
      </c>
      <c r="AP204" s="1" t="s">
        <v>171</v>
      </c>
      <c r="AQ204" s="1" t="s">
        <v>172</v>
      </c>
      <c r="AR204" s="1" t="s">
        <v>172</v>
      </c>
      <c r="AS204" s="1" t="s">
        <v>172</v>
      </c>
      <c r="AT204" s="1" t="s">
        <v>172</v>
      </c>
      <c r="AU204" s="1" t="s">
        <v>393</v>
      </c>
      <c r="AV204" s="1" t="s">
        <v>359</v>
      </c>
      <c r="AW204" s="1" t="s">
        <v>402</v>
      </c>
      <c r="AX204" s="1" t="s">
        <v>204</v>
      </c>
      <c r="AY204" s="1" t="s">
        <v>272</v>
      </c>
      <c r="AZ204" s="1" t="s">
        <v>178</v>
      </c>
      <c r="BA204" s="1" t="s">
        <v>172</v>
      </c>
      <c r="BB204" s="1" t="s">
        <v>179</v>
      </c>
      <c r="BC204" s="1" t="s">
        <v>179</v>
      </c>
      <c r="BD204" s="1" t="s">
        <v>172</v>
      </c>
      <c r="BE204" s="1" t="s">
        <v>172</v>
      </c>
      <c r="BF204" s="1" t="s">
        <v>179</v>
      </c>
      <c r="BG204" s="1" t="s">
        <v>179</v>
      </c>
      <c r="BH204" s="1" t="s">
        <v>172</v>
      </c>
      <c r="BI204" s="1" t="s">
        <v>167</v>
      </c>
      <c r="BJ204" s="1" t="s">
        <v>207</v>
      </c>
      <c r="BK204" s="1" t="s">
        <v>274</v>
      </c>
      <c r="BL204" s="1" t="s">
        <v>729</v>
      </c>
      <c r="BM204" s="1" t="s">
        <v>209</v>
      </c>
      <c r="BN204" s="1" t="s">
        <v>172</v>
      </c>
      <c r="BO204" s="1" t="s">
        <v>172</v>
      </c>
      <c r="BP204" s="1" t="s">
        <v>172</v>
      </c>
      <c r="BQ204" s="1" t="s">
        <v>509</v>
      </c>
      <c r="BR204" s="1" t="s">
        <v>1249</v>
      </c>
      <c r="BS204" s="1" t="s">
        <v>1250</v>
      </c>
      <c r="BT204" s="14"/>
    </row>
    <row r="205" spans="1:72" x14ac:dyDescent="0.2">
      <c r="A205" s="29">
        <v>44179.891973796301</v>
      </c>
      <c r="B205" s="1" t="s">
        <v>148</v>
      </c>
      <c r="C205" s="15">
        <v>36303</v>
      </c>
      <c r="D205" s="12">
        <v>44182</v>
      </c>
      <c r="E205" s="13">
        <f t="shared" si="11"/>
        <v>21</v>
      </c>
      <c r="F205" s="1" t="s">
        <v>497</v>
      </c>
      <c r="G205" s="1" t="s">
        <v>643</v>
      </c>
      <c r="H205" s="1" t="str">
        <f t="shared" si="13"/>
        <v>Bandung Barat</v>
      </c>
      <c r="I205" s="1" t="s">
        <v>73</v>
      </c>
      <c r="J205" s="1" t="s">
        <v>23</v>
      </c>
      <c r="K205" s="1" t="s">
        <v>23</v>
      </c>
      <c r="L205" s="1" t="s">
        <v>48</v>
      </c>
      <c r="M205" s="1" t="s">
        <v>11</v>
      </c>
      <c r="N205" s="1" t="s">
        <v>25</v>
      </c>
      <c r="O205" s="1" t="s">
        <v>29</v>
      </c>
      <c r="P205" s="1" t="s">
        <v>1251</v>
      </c>
      <c r="Q205" s="1" t="s">
        <v>1162</v>
      </c>
      <c r="R205" s="1" t="s">
        <v>323</v>
      </c>
      <c r="S205" s="1" t="s">
        <v>243</v>
      </c>
      <c r="T205" s="1" t="s">
        <v>1252</v>
      </c>
      <c r="U205" s="1" t="s">
        <v>71</v>
      </c>
      <c r="V205" s="1" t="s">
        <v>1214</v>
      </c>
      <c r="W205" s="1" t="s">
        <v>312</v>
      </c>
      <c r="X205" s="1" t="s">
        <v>312</v>
      </c>
      <c r="Y205" s="1" t="s">
        <v>313</v>
      </c>
      <c r="Z205" s="1">
        <v>2015</v>
      </c>
      <c r="AA205" s="1" t="s">
        <v>159</v>
      </c>
      <c r="AB205" s="1">
        <v>2021</v>
      </c>
      <c r="AC205" s="1" t="s">
        <v>596</v>
      </c>
      <c r="AD205" s="1" t="s">
        <v>446</v>
      </c>
      <c r="AE205" s="1" t="s">
        <v>162</v>
      </c>
      <c r="AF205" s="1" t="s">
        <v>266</v>
      </c>
      <c r="AG205" s="1" t="s">
        <v>165</v>
      </c>
      <c r="AH205" s="1" t="s">
        <v>165</v>
      </c>
      <c r="AI205" s="1" t="s">
        <v>339</v>
      </c>
      <c r="AJ205" s="1" t="s">
        <v>167</v>
      </c>
      <c r="AK205" s="1" t="s">
        <v>168</v>
      </c>
      <c r="AL205" s="1" t="s">
        <v>167</v>
      </c>
      <c r="AM205" s="1" t="s">
        <v>200</v>
      </c>
      <c r="AN205" s="1" t="s">
        <v>220</v>
      </c>
      <c r="AO205" s="1" t="s">
        <v>201</v>
      </c>
      <c r="AP205" s="1" t="s">
        <v>171</v>
      </c>
      <c r="AQ205" s="1" t="s">
        <v>172</v>
      </c>
      <c r="AR205" s="1" t="s">
        <v>172</v>
      </c>
      <c r="AS205" s="1" t="s">
        <v>172</v>
      </c>
      <c r="AT205" s="1" t="s">
        <v>172</v>
      </c>
      <c r="AU205" s="1" t="s">
        <v>465</v>
      </c>
      <c r="AV205" s="1" t="s">
        <v>342</v>
      </c>
      <c r="AW205" s="1" t="s">
        <v>175</v>
      </c>
      <c r="AX205" s="1" t="s">
        <v>218</v>
      </c>
      <c r="AY205" s="1" t="s">
        <v>272</v>
      </c>
      <c r="AZ205" s="1" t="s">
        <v>343</v>
      </c>
      <c r="BA205" s="1" t="s">
        <v>172</v>
      </c>
      <c r="BB205" s="1" t="s">
        <v>167</v>
      </c>
      <c r="BC205" s="1" t="s">
        <v>167</v>
      </c>
      <c r="BD205" s="1" t="s">
        <v>172</v>
      </c>
      <c r="BE205" s="1" t="s">
        <v>167</v>
      </c>
      <c r="BF205" s="1" t="s">
        <v>179</v>
      </c>
      <c r="BG205" s="1" t="s">
        <v>179</v>
      </c>
      <c r="BH205" s="1" t="s">
        <v>172</v>
      </c>
      <c r="BI205" s="1" t="s">
        <v>179</v>
      </c>
      <c r="BJ205" s="1" t="s">
        <v>207</v>
      </c>
      <c r="BK205" s="1" t="s">
        <v>317</v>
      </c>
      <c r="BL205" s="1" t="s">
        <v>811</v>
      </c>
      <c r="BM205" s="1" t="s">
        <v>209</v>
      </c>
      <c r="BN205" s="1" t="s">
        <v>172</v>
      </c>
      <c r="BO205" s="1" t="s">
        <v>172</v>
      </c>
      <c r="BP205" s="1" t="s">
        <v>172</v>
      </c>
      <c r="BQ205" s="1" t="s">
        <v>683</v>
      </c>
      <c r="BR205" s="1" t="s">
        <v>1253</v>
      </c>
      <c r="BS205" s="1" t="s">
        <v>1254</v>
      </c>
      <c r="BT205" s="14"/>
    </row>
    <row r="206" spans="1:72" x14ac:dyDescent="0.2">
      <c r="A206" s="29">
        <v>44179.894343321765</v>
      </c>
      <c r="B206" s="1" t="s">
        <v>148</v>
      </c>
      <c r="C206" s="15">
        <v>37538</v>
      </c>
      <c r="D206" s="12">
        <v>44182</v>
      </c>
      <c r="E206" s="13">
        <f t="shared" si="11"/>
        <v>18</v>
      </c>
      <c r="F206" s="1" t="s">
        <v>335</v>
      </c>
      <c r="G206" s="1" t="s">
        <v>643</v>
      </c>
      <c r="H206" s="1" t="str">
        <f t="shared" si="13"/>
        <v>Bandung Barat</v>
      </c>
      <c r="I206" s="1" t="s">
        <v>103</v>
      </c>
      <c r="J206" s="1" t="s">
        <v>16</v>
      </c>
      <c r="K206" s="1" t="s">
        <v>16</v>
      </c>
      <c r="L206" s="1" t="s">
        <v>10</v>
      </c>
      <c r="M206" s="1" t="s">
        <v>11</v>
      </c>
      <c r="N206" s="1" t="s">
        <v>18</v>
      </c>
      <c r="O206" s="1" t="s">
        <v>19</v>
      </c>
      <c r="P206" s="1" t="s">
        <v>1255</v>
      </c>
      <c r="Q206" s="1" t="s">
        <v>1162</v>
      </c>
      <c r="R206" s="1" t="s">
        <v>323</v>
      </c>
      <c r="S206" s="1" t="s">
        <v>243</v>
      </c>
      <c r="T206" s="1" t="s">
        <v>1256</v>
      </c>
      <c r="U206" s="1" t="s">
        <v>71</v>
      </c>
      <c r="V206" s="1" t="s">
        <v>1229</v>
      </c>
      <c r="W206" s="14"/>
      <c r="X206" s="1" t="s">
        <v>179</v>
      </c>
      <c r="Y206" s="1" t="s">
        <v>313</v>
      </c>
      <c r="Z206" s="1">
        <v>2018</v>
      </c>
      <c r="AA206" s="1" t="s">
        <v>313</v>
      </c>
      <c r="AB206" s="1">
        <v>2023</v>
      </c>
      <c r="AC206" s="1" t="s">
        <v>596</v>
      </c>
      <c r="AD206" s="1" t="s">
        <v>446</v>
      </c>
      <c r="AE206" s="1" t="s">
        <v>162</v>
      </c>
      <c r="AF206" s="1" t="s">
        <v>266</v>
      </c>
      <c r="AG206" s="1" t="s">
        <v>165</v>
      </c>
      <c r="AH206" s="1" t="s">
        <v>198</v>
      </c>
      <c r="AI206" s="1" t="s">
        <v>198</v>
      </c>
      <c r="AJ206" s="1" t="s">
        <v>172</v>
      </c>
      <c r="AK206" s="1" t="s">
        <v>168</v>
      </c>
      <c r="AL206" s="1" t="s">
        <v>167</v>
      </c>
      <c r="AM206" s="1" t="s">
        <v>200</v>
      </c>
      <c r="AN206" s="1" t="s">
        <v>169</v>
      </c>
      <c r="AO206" s="1" t="s">
        <v>201</v>
      </c>
      <c r="AP206" s="1" t="s">
        <v>171</v>
      </c>
      <c r="AQ206" s="1" t="s">
        <v>172</v>
      </c>
      <c r="AR206" s="1" t="s">
        <v>172</v>
      </c>
      <c r="AS206" s="1" t="s">
        <v>172</v>
      </c>
      <c r="AT206" s="1" t="s">
        <v>172</v>
      </c>
      <c r="AU206" s="1" t="s">
        <v>393</v>
      </c>
      <c r="AV206" s="1" t="s">
        <v>852</v>
      </c>
      <c r="AW206" s="1" t="s">
        <v>233</v>
      </c>
      <c r="AX206" s="1" t="s">
        <v>254</v>
      </c>
      <c r="AY206" s="1" t="s">
        <v>205</v>
      </c>
      <c r="AZ206" s="1" t="s">
        <v>482</v>
      </c>
      <c r="BA206" s="1" t="s">
        <v>172</v>
      </c>
      <c r="BB206" s="1" t="s">
        <v>167</v>
      </c>
      <c r="BC206" s="1" t="s">
        <v>172</v>
      </c>
      <c r="BD206" s="1" t="s">
        <v>167</v>
      </c>
      <c r="BE206" s="1" t="s">
        <v>172</v>
      </c>
      <c r="BF206" s="1" t="s">
        <v>167</v>
      </c>
      <c r="BG206" s="1" t="s">
        <v>172</v>
      </c>
      <c r="BH206" s="1" t="s">
        <v>172</v>
      </c>
      <c r="BI206" s="1" t="s">
        <v>167</v>
      </c>
      <c r="BJ206" s="1" t="s">
        <v>207</v>
      </c>
      <c r="BK206" s="1" t="s">
        <v>317</v>
      </c>
      <c r="BL206" s="1" t="s">
        <v>1111</v>
      </c>
      <c r="BM206" s="1" t="s">
        <v>209</v>
      </c>
      <c r="BN206" s="1" t="s">
        <v>172</v>
      </c>
      <c r="BO206" s="1" t="s">
        <v>167</v>
      </c>
      <c r="BP206" s="1" t="s">
        <v>172</v>
      </c>
      <c r="BQ206" s="1" t="s">
        <v>1232</v>
      </c>
      <c r="BR206" s="1" t="s">
        <v>1232</v>
      </c>
      <c r="BS206" s="1" t="s">
        <v>1232</v>
      </c>
      <c r="BT206" s="14"/>
    </row>
    <row r="207" spans="1:72" x14ac:dyDescent="0.2">
      <c r="A207" s="29">
        <v>44179.894422372687</v>
      </c>
      <c r="B207" s="1" t="s">
        <v>148</v>
      </c>
      <c r="C207" s="15">
        <v>33200</v>
      </c>
      <c r="D207" s="12">
        <v>44182</v>
      </c>
      <c r="E207" s="13">
        <f t="shared" si="11"/>
        <v>30</v>
      </c>
      <c r="F207" s="1" t="s">
        <v>1160</v>
      </c>
      <c r="G207" s="1" t="s">
        <v>643</v>
      </c>
      <c r="H207" s="1" t="str">
        <f t="shared" si="13"/>
        <v>Bandung Barat</v>
      </c>
      <c r="I207" s="1" t="s">
        <v>73</v>
      </c>
      <c r="J207" s="1" t="s">
        <v>9</v>
      </c>
      <c r="K207" s="1" t="s">
        <v>16</v>
      </c>
      <c r="L207" s="1" t="s">
        <v>10</v>
      </c>
      <c r="M207" s="1" t="s">
        <v>11</v>
      </c>
      <c r="N207" s="1" t="s">
        <v>18</v>
      </c>
      <c r="O207" s="1" t="s">
        <v>19</v>
      </c>
      <c r="P207" s="1" t="s">
        <v>1251</v>
      </c>
      <c r="Q207" s="1" t="s">
        <v>1162</v>
      </c>
      <c r="R207" s="1" t="s">
        <v>323</v>
      </c>
      <c r="S207" s="1" t="s">
        <v>243</v>
      </c>
      <c r="T207" s="1" t="s">
        <v>1208</v>
      </c>
      <c r="U207" s="1" t="s">
        <v>71</v>
      </c>
      <c r="V207" s="1" t="s">
        <v>1208</v>
      </c>
      <c r="W207" s="1" t="s">
        <v>312</v>
      </c>
      <c r="X207" s="1" t="s">
        <v>312</v>
      </c>
      <c r="Y207" s="1" t="s">
        <v>423</v>
      </c>
      <c r="Z207" s="1">
        <v>2015</v>
      </c>
      <c r="AA207" s="1" t="s">
        <v>158</v>
      </c>
      <c r="AB207" s="1">
        <v>2021</v>
      </c>
      <c r="AC207" s="1" t="s">
        <v>596</v>
      </c>
      <c r="AD207" s="1" t="s">
        <v>446</v>
      </c>
      <c r="AE207" s="1" t="s">
        <v>162</v>
      </c>
      <c r="AF207" s="1" t="s">
        <v>163</v>
      </c>
      <c r="AG207" s="1" t="s">
        <v>165</v>
      </c>
      <c r="AH207" s="1" t="s">
        <v>198</v>
      </c>
      <c r="AI207" s="1" t="s">
        <v>198</v>
      </c>
      <c r="AJ207" s="1" t="s">
        <v>167</v>
      </c>
      <c r="AK207" s="1" t="s">
        <v>168</v>
      </c>
      <c r="AL207" s="1" t="s">
        <v>167</v>
      </c>
      <c r="AM207" s="1" t="s">
        <v>200</v>
      </c>
      <c r="AN207" s="1" t="s">
        <v>169</v>
      </c>
      <c r="AO207" s="1" t="s">
        <v>201</v>
      </c>
      <c r="AP207" s="1" t="s">
        <v>171</v>
      </c>
      <c r="AQ207" s="1" t="s">
        <v>172</v>
      </c>
      <c r="AR207" s="1" t="s">
        <v>172</v>
      </c>
      <c r="AS207" s="1" t="s">
        <v>172</v>
      </c>
      <c r="AT207" s="1" t="s">
        <v>167</v>
      </c>
      <c r="AU207" s="1" t="s">
        <v>369</v>
      </c>
      <c r="AV207" s="1" t="s">
        <v>232</v>
      </c>
      <c r="AW207" s="1" t="s">
        <v>233</v>
      </c>
      <c r="AX207" s="1" t="s">
        <v>204</v>
      </c>
      <c r="AY207" s="1" t="s">
        <v>219</v>
      </c>
      <c r="AZ207" s="1" t="s">
        <v>410</v>
      </c>
      <c r="BA207" s="1" t="s">
        <v>167</v>
      </c>
      <c r="BB207" s="1" t="s">
        <v>167</v>
      </c>
      <c r="BC207" s="1" t="s">
        <v>179</v>
      </c>
      <c r="BD207" s="1" t="s">
        <v>167</v>
      </c>
      <c r="BE207" s="1" t="s">
        <v>179</v>
      </c>
      <c r="BF207" s="1" t="s">
        <v>167</v>
      </c>
      <c r="BG207" s="1" t="s">
        <v>172</v>
      </c>
      <c r="BH207" s="1" t="s">
        <v>179</v>
      </c>
      <c r="BI207" s="1" t="s">
        <v>167</v>
      </c>
      <c r="BJ207" s="1" t="s">
        <v>207</v>
      </c>
      <c r="BK207" s="1" t="s">
        <v>274</v>
      </c>
      <c r="BL207" s="1" t="s">
        <v>350</v>
      </c>
      <c r="BM207" s="1" t="s">
        <v>237</v>
      </c>
      <c r="BN207" s="1" t="s">
        <v>172</v>
      </c>
      <c r="BO207" s="1" t="s">
        <v>167</v>
      </c>
      <c r="BP207" s="1" t="s">
        <v>172</v>
      </c>
      <c r="BQ207" s="1" t="s">
        <v>1254</v>
      </c>
      <c r="BR207" s="1" t="s">
        <v>1254</v>
      </c>
      <c r="BS207" s="1" t="s">
        <v>1254</v>
      </c>
      <c r="BT207" s="14"/>
    </row>
    <row r="208" spans="1:72" x14ac:dyDescent="0.2">
      <c r="A208" s="29">
        <v>44179.895015601855</v>
      </c>
      <c r="B208" s="1" t="s">
        <v>148</v>
      </c>
      <c r="C208" s="15">
        <v>32053</v>
      </c>
      <c r="D208" s="12">
        <v>44182</v>
      </c>
      <c r="E208" s="13">
        <f t="shared" si="11"/>
        <v>33</v>
      </c>
      <c r="F208" s="1" t="s">
        <v>497</v>
      </c>
      <c r="G208" s="1" t="s">
        <v>643</v>
      </c>
      <c r="H208" s="1" t="str">
        <f t="shared" si="13"/>
        <v>Bandung Barat</v>
      </c>
      <c r="I208" s="1" t="s">
        <v>100</v>
      </c>
      <c r="J208" s="1" t="s">
        <v>34</v>
      </c>
      <c r="K208" s="1" t="s">
        <v>34</v>
      </c>
      <c r="L208" s="1" t="s">
        <v>10</v>
      </c>
      <c r="M208" s="1" t="s">
        <v>11</v>
      </c>
      <c r="N208" s="1" t="s">
        <v>18</v>
      </c>
      <c r="O208" s="1" t="s">
        <v>19</v>
      </c>
      <c r="P208" s="1" t="s">
        <v>1226</v>
      </c>
      <c r="Q208" s="1" t="s">
        <v>1162</v>
      </c>
      <c r="R208" s="1" t="s">
        <v>323</v>
      </c>
      <c r="S208" s="1" t="s">
        <v>243</v>
      </c>
      <c r="T208" s="1" t="s">
        <v>1257</v>
      </c>
      <c r="U208" s="1" t="s">
        <v>71</v>
      </c>
      <c r="V208" s="1" t="s">
        <v>1229</v>
      </c>
      <c r="W208" s="1" t="s">
        <v>179</v>
      </c>
      <c r="X208" s="1" t="s">
        <v>179</v>
      </c>
      <c r="Y208" s="1" t="s">
        <v>313</v>
      </c>
      <c r="Z208" s="1">
        <v>2018</v>
      </c>
      <c r="AA208" s="1" t="s">
        <v>313</v>
      </c>
      <c r="AB208" s="1">
        <v>2023</v>
      </c>
      <c r="AC208" s="1" t="s">
        <v>596</v>
      </c>
      <c r="AD208" s="1" t="s">
        <v>161</v>
      </c>
      <c r="AE208" s="1" t="s">
        <v>228</v>
      </c>
      <c r="AF208" s="1" t="s">
        <v>266</v>
      </c>
      <c r="AG208" s="1" t="s">
        <v>267</v>
      </c>
      <c r="AH208" s="1" t="s">
        <v>267</v>
      </c>
      <c r="AI208" s="1" t="s">
        <v>198</v>
      </c>
      <c r="AJ208" s="1" t="s">
        <v>167</v>
      </c>
      <c r="AK208" s="1" t="s">
        <v>168</v>
      </c>
      <c r="AL208" s="1" t="s">
        <v>167</v>
      </c>
      <c r="AM208" s="1" t="s">
        <v>200</v>
      </c>
      <c r="AN208" s="1" t="s">
        <v>169</v>
      </c>
      <c r="AO208" s="1" t="s">
        <v>201</v>
      </c>
      <c r="AP208" s="1" t="s">
        <v>171</v>
      </c>
      <c r="AQ208" s="1" t="s">
        <v>172</v>
      </c>
      <c r="AR208" s="1" t="s">
        <v>172</v>
      </c>
      <c r="AS208" s="1" t="s">
        <v>172</v>
      </c>
      <c r="AT208" s="1" t="s">
        <v>172</v>
      </c>
      <c r="AU208" s="1" t="s">
        <v>173</v>
      </c>
      <c r="AV208" s="1" t="s">
        <v>1128</v>
      </c>
      <c r="AW208" s="1" t="s">
        <v>233</v>
      </c>
      <c r="AX208" s="1" t="s">
        <v>254</v>
      </c>
      <c r="AY208" s="1" t="s">
        <v>177</v>
      </c>
      <c r="AZ208" s="1" t="s">
        <v>343</v>
      </c>
      <c r="BA208" s="1" t="s">
        <v>172</v>
      </c>
      <c r="BB208" s="1" t="s">
        <v>172</v>
      </c>
      <c r="BC208" s="1" t="s">
        <v>172</v>
      </c>
      <c r="BD208" s="1" t="s">
        <v>172</v>
      </c>
      <c r="BE208" s="1" t="s">
        <v>172</v>
      </c>
      <c r="BF208" s="1" t="s">
        <v>172</v>
      </c>
      <c r="BG208" s="1" t="s">
        <v>172</v>
      </c>
      <c r="BH208" s="1" t="s">
        <v>172</v>
      </c>
      <c r="BI208" s="1" t="s">
        <v>172</v>
      </c>
      <c r="BJ208" s="1" t="s">
        <v>207</v>
      </c>
      <c r="BK208" s="1" t="s">
        <v>317</v>
      </c>
      <c r="BL208" s="1" t="s">
        <v>811</v>
      </c>
      <c r="BM208" s="1" t="s">
        <v>237</v>
      </c>
      <c r="BN208" s="1" t="s">
        <v>172</v>
      </c>
      <c r="BO208" s="1" t="s">
        <v>172</v>
      </c>
      <c r="BP208" s="1" t="s">
        <v>172</v>
      </c>
      <c r="BQ208" s="1" t="s">
        <v>1232</v>
      </c>
      <c r="BR208" s="1" t="s">
        <v>1232</v>
      </c>
      <c r="BS208" s="1" t="s">
        <v>1232</v>
      </c>
      <c r="BT208" s="14"/>
    </row>
    <row r="209" spans="1:72" x14ac:dyDescent="0.2">
      <c r="A209" s="29">
        <v>44179.896921886575</v>
      </c>
      <c r="B209" s="1" t="s">
        <v>148</v>
      </c>
      <c r="C209" s="15">
        <v>32766</v>
      </c>
      <c r="D209" s="12">
        <v>44182</v>
      </c>
      <c r="E209" s="13">
        <f t="shared" si="11"/>
        <v>31</v>
      </c>
      <c r="F209" s="1" t="s">
        <v>335</v>
      </c>
      <c r="G209" s="1" t="s">
        <v>336</v>
      </c>
      <c r="H209" s="1" t="str">
        <f t="shared" si="13"/>
        <v>Bandung Barat</v>
      </c>
      <c r="I209" s="1" t="s">
        <v>104</v>
      </c>
      <c r="J209" s="1" t="s">
        <v>34</v>
      </c>
      <c r="K209" s="1" t="s">
        <v>16</v>
      </c>
      <c r="L209" s="1" t="s">
        <v>10</v>
      </c>
      <c r="M209" s="1" t="s">
        <v>11</v>
      </c>
      <c r="N209" s="1" t="s">
        <v>18</v>
      </c>
      <c r="O209" s="1" t="s">
        <v>19</v>
      </c>
      <c r="P209" s="1" t="s">
        <v>1233</v>
      </c>
      <c r="Q209" s="1" t="s">
        <v>1162</v>
      </c>
      <c r="R209" s="1" t="s">
        <v>323</v>
      </c>
      <c r="S209" s="1" t="s">
        <v>243</v>
      </c>
      <c r="T209" s="1" t="s">
        <v>1258</v>
      </c>
      <c r="U209" s="1" t="s">
        <v>71</v>
      </c>
      <c r="V209" s="1" t="s">
        <v>1259</v>
      </c>
      <c r="W209" s="1" t="s">
        <v>312</v>
      </c>
      <c r="X209" s="1" t="s">
        <v>312</v>
      </c>
      <c r="Y209" s="1" t="s">
        <v>247</v>
      </c>
      <c r="Z209" s="1">
        <v>2015</v>
      </c>
      <c r="AA209" s="1" t="s">
        <v>159</v>
      </c>
      <c r="AB209" s="1">
        <v>2021</v>
      </c>
      <c r="AC209" s="1" t="s">
        <v>596</v>
      </c>
      <c r="AD209" s="1" t="s">
        <v>161</v>
      </c>
      <c r="AE209" s="1" t="s">
        <v>215</v>
      </c>
      <c r="AF209" s="1" t="s">
        <v>163</v>
      </c>
      <c r="AG209" s="1" t="s">
        <v>165</v>
      </c>
      <c r="AH209" s="1" t="s">
        <v>198</v>
      </c>
      <c r="AI209" s="1" t="s">
        <v>339</v>
      </c>
      <c r="AJ209" s="1" t="s">
        <v>167</v>
      </c>
      <c r="AK209" s="14"/>
      <c r="AL209" s="1" t="s">
        <v>167</v>
      </c>
      <c r="AM209" s="14"/>
      <c r="AN209" s="1" t="s">
        <v>169</v>
      </c>
      <c r="AO209" s="1" t="s">
        <v>201</v>
      </c>
      <c r="AP209" s="1" t="s">
        <v>171</v>
      </c>
      <c r="AQ209" s="1" t="s">
        <v>172</v>
      </c>
      <c r="AR209" s="1" t="s">
        <v>172</v>
      </c>
      <c r="AS209" s="1" t="s">
        <v>167</v>
      </c>
      <c r="AT209" s="1" t="s">
        <v>167</v>
      </c>
      <c r="AU209" s="1" t="s">
        <v>1260</v>
      </c>
      <c r="AV209" s="1" t="s">
        <v>232</v>
      </c>
      <c r="AW209" s="1" t="s">
        <v>175</v>
      </c>
      <c r="AX209" s="1" t="s">
        <v>218</v>
      </c>
      <c r="AY209" s="1" t="s">
        <v>272</v>
      </c>
      <c r="AZ209" s="1" t="s">
        <v>178</v>
      </c>
      <c r="BA209" s="1" t="s">
        <v>167</v>
      </c>
      <c r="BB209" s="1" t="s">
        <v>172</v>
      </c>
      <c r="BC209" s="1" t="s">
        <v>172</v>
      </c>
      <c r="BD209" s="1" t="s">
        <v>172</v>
      </c>
      <c r="BE209" s="1" t="s">
        <v>167</v>
      </c>
      <c r="BF209" s="1" t="s">
        <v>179</v>
      </c>
      <c r="BG209" s="1" t="s">
        <v>172</v>
      </c>
      <c r="BH209" s="1" t="s">
        <v>172</v>
      </c>
      <c r="BI209" s="1" t="s">
        <v>179</v>
      </c>
      <c r="BJ209" s="1" t="s">
        <v>411</v>
      </c>
      <c r="BK209" s="1" t="s">
        <v>181</v>
      </c>
      <c r="BL209" s="1" t="s">
        <v>330</v>
      </c>
      <c r="BM209" s="1" t="s">
        <v>746</v>
      </c>
      <c r="BN209" s="1" t="s">
        <v>167</v>
      </c>
      <c r="BO209" s="1" t="s">
        <v>172</v>
      </c>
      <c r="BP209" s="1" t="s">
        <v>172</v>
      </c>
      <c r="BQ209" s="14"/>
      <c r="BR209" s="14"/>
      <c r="BS209" s="14"/>
      <c r="BT209" s="14"/>
    </row>
    <row r="210" spans="1:72" x14ac:dyDescent="0.2">
      <c r="A210" s="29">
        <v>44179.918297199074</v>
      </c>
      <c r="B210" s="1" t="s">
        <v>148</v>
      </c>
      <c r="C210" s="15">
        <v>36739</v>
      </c>
      <c r="D210" s="12">
        <v>44182</v>
      </c>
      <c r="E210" s="13">
        <f t="shared" si="11"/>
        <v>20</v>
      </c>
      <c r="F210" s="1" t="s">
        <v>497</v>
      </c>
      <c r="G210" s="1" t="s">
        <v>643</v>
      </c>
      <c r="H210" s="1" t="s">
        <v>21</v>
      </c>
      <c r="I210" s="1" t="s">
        <v>38</v>
      </c>
      <c r="J210" s="1" t="s">
        <v>23</v>
      </c>
      <c r="K210" s="1" t="s">
        <v>16</v>
      </c>
      <c r="L210" s="1" t="s">
        <v>10</v>
      </c>
      <c r="M210" s="1" t="s">
        <v>11</v>
      </c>
      <c r="N210" s="1" t="s">
        <v>18</v>
      </c>
      <c r="O210" s="1" t="s">
        <v>29</v>
      </c>
      <c r="P210" s="1" t="s">
        <v>1233</v>
      </c>
      <c r="Q210" s="1" t="s">
        <v>1162</v>
      </c>
      <c r="R210" s="1" t="s">
        <v>323</v>
      </c>
      <c r="S210" s="1" t="s">
        <v>243</v>
      </c>
      <c r="T210" s="1" t="s">
        <v>1228</v>
      </c>
      <c r="U210" s="1" t="s">
        <v>71</v>
      </c>
      <c r="V210" s="1" t="s">
        <v>1261</v>
      </c>
      <c r="W210" s="1" t="s">
        <v>179</v>
      </c>
      <c r="X210" s="1" t="s">
        <v>179</v>
      </c>
      <c r="Y210" s="1" t="s">
        <v>197</v>
      </c>
      <c r="Z210" s="1">
        <v>2016</v>
      </c>
      <c r="AA210" s="1" t="s">
        <v>159</v>
      </c>
      <c r="AB210" s="1">
        <v>2025</v>
      </c>
      <c r="AC210" s="1" t="s">
        <v>596</v>
      </c>
      <c r="AD210" s="1" t="s">
        <v>161</v>
      </c>
      <c r="AE210" s="1" t="s">
        <v>162</v>
      </c>
      <c r="AF210" s="1" t="s">
        <v>266</v>
      </c>
      <c r="AG210" s="1" t="s">
        <v>165</v>
      </c>
      <c r="AH210" s="1" t="s">
        <v>165</v>
      </c>
      <c r="AI210" s="1" t="s">
        <v>198</v>
      </c>
      <c r="AJ210" s="1" t="s">
        <v>167</v>
      </c>
      <c r="AK210" s="1" t="s">
        <v>168</v>
      </c>
      <c r="AL210" s="1" t="s">
        <v>167</v>
      </c>
      <c r="AM210" s="1" t="s">
        <v>200</v>
      </c>
      <c r="AN210" s="1" t="s">
        <v>169</v>
      </c>
      <c r="AO210" s="1" t="s">
        <v>201</v>
      </c>
      <c r="AP210" s="1" t="s">
        <v>165</v>
      </c>
      <c r="AQ210" s="1" t="s">
        <v>172</v>
      </c>
      <c r="AR210" s="1" t="s">
        <v>172</v>
      </c>
      <c r="AS210" s="1" t="s">
        <v>172</v>
      </c>
      <c r="AT210" s="1" t="s">
        <v>172</v>
      </c>
      <c r="AU210" s="1" t="s">
        <v>465</v>
      </c>
      <c r="AV210" s="1" t="s">
        <v>722</v>
      </c>
      <c r="AW210" s="1" t="s">
        <v>429</v>
      </c>
      <c r="AX210" s="1" t="s">
        <v>176</v>
      </c>
      <c r="AY210" s="1" t="s">
        <v>177</v>
      </c>
      <c r="AZ210" s="1" t="s">
        <v>234</v>
      </c>
      <c r="BA210" s="1" t="s">
        <v>179</v>
      </c>
      <c r="BB210" s="1" t="s">
        <v>172</v>
      </c>
      <c r="BC210" s="1" t="s">
        <v>172</v>
      </c>
      <c r="BD210" s="1" t="s">
        <v>167</v>
      </c>
      <c r="BE210" s="1" t="s">
        <v>172</v>
      </c>
      <c r="BF210" s="1" t="s">
        <v>179</v>
      </c>
      <c r="BG210" s="1" t="s">
        <v>179</v>
      </c>
      <c r="BH210" s="1" t="s">
        <v>179</v>
      </c>
      <c r="BI210" s="1" t="s">
        <v>167</v>
      </c>
      <c r="BJ210" s="1" t="s">
        <v>411</v>
      </c>
      <c r="BK210" s="1" t="s">
        <v>235</v>
      </c>
      <c r="BL210" s="1" t="s">
        <v>678</v>
      </c>
      <c r="BM210" s="1" t="s">
        <v>331</v>
      </c>
      <c r="BN210" s="1" t="s">
        <v>172</v>
      </c>
      <c r="BO210" s="1" t="s">
        <v>172</v>
      </c>
      <c r="BP210" s="1" t="s">
        <v>172</v>
      </c>
      <c r="BQ210" s="1" t="s">
        <v>1262</v>
      </c>
      <c r="BR210" s="1" t="s">
        <v>1263</v>
      </c>
      <c r="BS210" s="1" t="s">
        <v>1264</v>
      </c>
      <c r="BT210" s="14"/>
    </row>
    <row r="211" spans="1:72" x14ac:dyDescent="0.2">
      <c r="A211" s="29">
        <v>44179.91836758102</v>
      </c>
      <c r="B211" s="1" t="s">
        <v>148</v>
      </c>
      <c r="C211" s="15">
        <v>35063</v>
      </c>
      <c r="D211" s="12">
        <v>44182</v>
      </c>
      <c r="E211" s="13">
        <f t="shared" si="11"/>
        <v>24</v>
      </c>
      <c r="F211" s="1" t="s">
        <v>335</v>
      </c>
      <c r="G211" s="1" t="s">
        <v>814</v>
      </c>
      <c r="H211" s="1" t="str">
        <f t="shared" ref="H211:H212" si="14">U211</f>
        <v>Bandung Barat</v>
      </c>
      <c r="I211" s="1" t="s">
        <v>73</v>
      </c>
      <c r="J211" s="1" t="s">
        <v>23</v>
      </c>
      <c r="K211" s="1" t="s">
        <v>23</v>
      </c>
      <c r="L211" s="1" t="s">
        <v>10</v>
      </c>
      <c r="M211" s="1" t="s">
        <v>11</v>
      </c>
      <c r="N211" s="1" t="s">
        <v>18</v>
      </c>
      <c r="O211" s="1" t="s">
        <v>19</v>
      </c>
      <c r="P211" s="1" t="s">
        <v>1265</v>
      </c>
      <c r="Q211" s="1" t="s">
        <v>1162</v>
      </c>
      <c r="R211" s="1" t="s">
        <v>337</v>
      </c>
      <c r="S211" s="1" t="s">
        <v>243</v>
      </c>
      <c r="T211" s="1" t="s">
        <v>1266</v>
      </c>
      <c r="U211" s="1" t="s">
        <v>71</v>
      </c>
      <c r="V211" s="1" t="s">
        <v>1208</v>
      </c>
      <c r="W211" s="1" t="s">
        <v>312</v>
      </c>
      <c r="X211" s="1" t="s">
        <v>312</v>
      </c>
      <c r="Y211" s="1" t="s">
        <v>313</v>
      </c>
      <c r="Z211" s="1">
        <v>2015</v>
      </c>
      <c r="AA211" s="1" t="s">
        <v>366</v>
      </c>
      <c r="AB211" s="1">
        <v>2021</v>
      </c>
      <c r="AC211" s="1" t="s">
        <v>596</v>
      </c>
      <c r="AD211" s="1" t="s">
        <v>161</v>
      </c>
      <c r="AE211" s="1" t="s">
        <v>215</v>
      </c>
      <c r="AF211" s="1" t="s">
        <v>266</v>
      </c>
      <c r="AG211" s="1" t="s">
        <v>165</v>
      </c>
      <c r="AH211" s="1" t="s">
        <v>165</v>
      </c>
      <c r="AI211" s="1" t="s">
        <v>301</v>
      </c>
      <c r="AJ211" s="1" t="s">
        <v>167</v>
      </c>
      <c r="AK211" s="1" t="s">
        <v>168</v>
      </c>
      <c r="AL211" s="1" t="s">
        <v>167</v>
      </c>
      <c r="AM211" s="1" t="s">
        <v>200</v>
      </c>
      <c r="AN211" s="1" t="s">
        <v>169</v>
      </c>
      <c r="AO211" s="1" t="s">
        <v>522</v>
      </c>
      <c r="AP211" s="1" t="s">
        <v>171</v>
      </c>
      <c r="AQ211" s="1" t="s">
        <v>172</v>
      </c>
      <c r="AR211" s="1" t="s">
        <v>172</v>
      </c>
      <c r="AS211" s="1" t="s">
        <v>172</v>
      </c>
      <c r="AT211" s="1" t="s">
        <v>167</v>
      </c>
      <c r="AU211" s="1" t="s">
        <v>231</v>
      </c>
      <c r="AV211" s="1" t="s">
        <v>216</v>
      </c>
      <c r="AW211" s="1" t="s">
        <v>402</v>
      </c>
      <c r="AX211" s="1" t="s">
        <v>218</v>
      </c>
      <c r="AY211" s="1" t="s">
        <v>177</v>
      </c>
      <c r="AZ211" s="1" t="s">
        <v>178</v>
      </c>
      <c r="BA211" s="1" t="s">
        <v>172</v>
      </c>
      <c r="BB211" s="1" t="s">
        <v>167</v>
      </c>
      <c r="BC211" s="1" t="s">
        <v>172</v>
      </c>
      <c r="BD211" s="1" t="s">
        <v>167</v>
      </c>
      <c r="BE211" s="1" t="s">
        <v>167</v>
      </c>
      <c r="BF211" s="1" t="s">
        <v>179</v>
      </c>
      <c r="BG211" s="1" t="s">
        <v>172</v>
      </c>
      <c r="BH211" s="1" t="s">
        <v>172</v>
      </c>
      <c r="BI211" s="1" t="s">
        <v>172</v>
      </c>
      <c r="BJ211" s="1" t="s">
        <v>207</v>
      </c>
      <c r="BK211" s="1" t="s">
        <v>317</v>
      </c>
      <c r="BL211" s="1" t="s">
        <v>275</v>
      </c>
      <c r="BM211" s="1" t="s">
        <v>282</v>
      </c>
      <c r="BN211" s="1" t="s">
        <v>172</v>
      </c>
      <c r="BO211" s="1" t="s">
        <v>172</v>
      </c>
      <c r="BP211" s="1" t="s">
        <v>172</v>
      </c>
      <c r="BQ211" s="14"/>
      <c r="BR211" s="14"/>
      <c r="BS211" s="14"/>
      <c r="BT211" s="14"/>
    </row>
    <row r="212" spans="1:72" x14ac:dyDescent="0.2">
      <c r="A212" s="29">
        <v>44179.918841770836</v>
      </c>
      <c r="B212" s="1" t="s">
        <v>148</v>
      </c>
      <c r="C212" s="15">
        <v>29075</v>
      </c>
      <c r="D212" s="12">
        <v>44182</v>
      </c>
      <c r="E212" s="13">
        <f t="shared" si="11"/>
        <v>41</v>
      </c>
      <c r="F212" s="1" t="s">
        <v>335</v>
      </c>
      <c r="G212" s="1" t="s">
        <v>643</v>
      </c>
      <c r="H212" s="1" t="str">
        <f t="shared" si="14"/>
        <v>Bandung Barat</v>
      </c>
      <c r="I212" s="1" t="s">
        <v>21</v>
      </c>
      <c r="J212" s="1" t="s">
        <v>34</v>
      </c>
      <c r="K212" s="1" t="s">
        <v>16</v>
      </c>
      <c r="L212" s="1" t="s">
        <v>10</v>
      </c>
      <c r="M212" s="1" t="s">
        <v>11</v>
      </c>
      <c r="N212" s="1" t="s">
        <v>18</v>
      </c>
      <c r="O212" s="1" t="s">
        <v>19</v>
      </c>
      <c r="P212" s="1" t="s">
        <v>1267</v>
      </c>
      <c r="Q212" s="1" t="s">
        <v>871</v>
      </c>
      <c r="R212" s="1" t="s">
        <v>323</v>
      </c>
      <c r="S212" s="1" t="s">
        <v>243</v>
      </c>
      <c r="T212" s="1" t="s">
        <v>1258</v>
      </c>
      <c r="U212" s="1" t="s">
        <v>71</v>
      </c>
      <c r="V212" s="1" t="s">
        <v>1268</v>
      </c>
      <c r="W212" s="1" t="s">
        <v>312</v>
      </c>
      <c r="X212" s="1" t="s">
        <v>179</v>
      </c>
      <c r="Y212" s="1" t="s">
        <v>392</v>
      </c>
      <c r="Z212" s="1">
        <v>2017</v>
      </c>
      <c r="AA212" s="1" t="s">
        <v>159</v>
      </c>
      <c r="AB212" s="1">
        <v>2021</v>
      </c>
      <c r="AC212" s="1" t="s">
        <v>596</v>
      </c>
      <c r="AD212" s="1" t="s">
        <v>161</v>
      </c>
      <c r="AE212" s="1" t="s">
        <v>215</v>
      </c>
      <c r="AF212" s="1" t="s">
        <v>314</v>
      </c>
      <c r="AG212" s="1" t="s">
        <v>165</v>
      </c>
      <c r="AH212" s="1" t="s">
        <v>198</v>
      </c>
      <c r="AI212" s="1" t="s">
        <v>1269</v>
      </c>
      <c r="AJ212" s="1" t="s">
        <v>167</v>
      </c>
      <c r="AK212" s="1" t="s">
        <v>168</v>
      </c>
      <c r="AL212" s="1" t="s">
        <v>167</v>
      </c>
      <c r="AM212" s="1" t="s">
        <v>200</v>
      </c>
      <c r="AN212" s="1" t="s">
        <v>169</v>
      </c>
      <c r="AO212" s="1" t="s">
        <v>201</v>
      </c>
      <c r="AP212" s="1" t="s">
        <v>171</v>
      </c>
      <c r="AQ212" s="1" t="s">
        <v>172</v>
      </c>
      <c r="AR212" s="1" t="s">
        <v>172</v>
      </c>
      <c r="AS212" s="1" t="s">
        <v>172</v>
      </c>
      <c r="AT212" s="1" t="s">
        <v>172</v>
      </c>
      <c r="AU212" s="1" t="s">
        <v>465</v>
      </c>
      <c r="AV212" s="1" t="s">
        <v>910</v>
      </c>
      <c r="AW212" s="1" t="s">
        <v>402</v>
      </c>
      <c r="AX212" s="1" t="s">
        <v>218</v>
      </c>
      <c r="AY212" s="1" t="s">
        <v>205</v>
      </c>
      <c r="AZ212" s="1" t="s">
        <v>256</v>
      </c>
      <c r="BA212" s="1" t="s">
        <v>172</v>
      </c>
      <c r="BB212" s="1" t="s">
        <v>172</v>
      </c>
      <c r="BC212" s="1" t="s">
        <v>172</v>
      </c>
      <c r="BD212" s="1" t="s">
        <v>172</v>
      </c>
      <c r="BE212" s="1" t="s">
        <v>179</v>
      </c>
      <c r="BF212" s="1" t="s">
        <v>172</v>
      </c>
      <c r="BG212" s="1" t="s">
        <v>172</v>
      </c>
      <c r="BH212" s="1" t="s">
        <v>172</v>
      </c>
      <c r="BI212" s="1" t="s">
        <v>167</v>
      </c>
      <c r="BJ212" s="1" t="s">
        <v>220</v>
      </c>
      <c r="BK212" s="1" t="s">
        <v>419</v>
      </c>
      <c r="BL212" s="1" t="s">
        <v>548</v>
      </c>
      <c r="BM212" s="1" t="s">
        <v>841</v>
      </c>
      <c r="BN212" s="1" t="s">
        <v>172</v>
      </c>
      <c r="BO212" s="1" t="s">
        <v>172</v>
      </c>
      <c r="BP212" s="1" t="s">
        <v>172</v>
      </c>
      <c r="BQ212" s="1" t="s">
        <v>1270</v>
      </c>
      <c r="BR212" s="1" t="s">
        <v>506</v>
      </c>
      <c r="BS212" s="1" t="s">
        <v>1271</v>
      </c>
      <c r="BT212" s="14"/>
    </row>
    <row r="213" spans="1:72" x14ac:dyDescent="0.2">
      <c r="A213" s="29">
        <v>44179.922114837958</v>
      </c>
      <c r="B213" s="1" t="s">
        <v>148</v>
      </c>
      <c r="C213" s="15">
        <v>36739</v>
      </c>
      <c r="D213" s="12">
        <v>44182</v>
      </c>
      <c r="E213" s="13">
        <f t="shared" si="11"/>
        <v>20</v>
      </c>
      <c r="F213" s="1" t="s">
        <v>497</v>
      </c>
      <c r="G213" s="1" t="s">
        <v>643</v>
      </c>
      <c r="H213" s="1" t="s">
        <v>21</v>
      </c>
      <c r="I213" s="1" t="s">
        <v>38</v>
      </c>
      <c r="J213" s="1" t="s">
        <v>23</v>
      </c>
      <c r="K213" s="1" t="s">
        <v>16</v>
      </c>
      <c r="L213" s="1" t="s">
        <v>10</v>
      </c>
      <c r="M213" s="1" t="s">
        <v>11</v>
      </c>
      <c r="N213" s="1" t="s">
        <v>18</v>
      </c>
      <c r="O213" s="1" t="s">
        <v>29</v>
      </c>
      <c r="P213" s="1" t="s">
        <v>1233</v>
      </c>
      <c r="Q213" s="1" t="s">
        <v>1162</v>
      </c>
      <c r="R213" s="1" t="s">
        <v>323</v>
      </c>
      <c r="S213" s="1" t="s">
        <v>243</v>
      </c>
      <c r="T213" s="1" t="s">
        <v>1228</v>
      </c>
      <c r="U213" s="1" t="s">
        <v>71</v>
      </c>
      <c r="V213" s="1" t="s">
        <v>1261</v>
      </c>
      <c r="W213" s="1" t="s">
        <v>179</v>
      </c>
      <c r="X213" s="1" t="s">
        <v>179</v>
      </c>
      <c r="Y213" s="1" t="s">
        <v>197</v>
      </c>
      <c r="Z213" s="1">
        <v>2016</v>
      </c>
      <c r="AA213" s="1" t="s">
        <v>159</v>
      </c>
      <c r="AB213" s="1">
        <v>2025</v>
      </c>
      <c r="AC213" s="1" t="s">
        <v>596</v>
      </c>
      <c r="AD213" s="1" t="s">
        <v>161</v>
      </c>
      <c r="AE213" s="1" t="s">
        <v>162</v>
      </c>
      <c r="AF213" s="1" t="s">
        <v>266</v>
      </c>
      <c r="AG213" s="1" t="s">
        <v>165</v>
      </c>
      <c r="AH213" s="1" t="s">
        <v>165</v>
      </c>
      <c r="AI213" s="1" t="s">
        <v>198</v>
      </c>
      <c r="AJ213" s="1" t="s">
        <v>167</v>
      </c>
      <c r="AK213" s="1" t="s">
        <v>168</v>
      </c>
      <c r="AL213" s="1" t="s">
        <v>167</v>
      </c>
      <c r="AM213" s="1" t="s">
        <v>200</v>
      </c>
      <c r="AN213" s="1" t="s">
        <v>169</v>
      </c>
      <c r="AO213" s="1" t="s">
        <v>201</v>
      </c>
      <c r="AP213" s="1" t="s">
        <v>165</v>
      </c>
      <c r="AQ213" s="1" t="s">
        <v>172</v>
      </c>
      <c r="AR213" s="1" t="s">
        <v>172</v>
      </c>
      <c r="AS213" s="1" t="s">
        <v>172</v>
      </c>
      <c r="AT213" s="1" t="s">
        <v>172</v>
      </c>
      <c r="AU213" s="1" t="s">
        <v>465</v>
      </c>
      <c r="AV213" s="1" t="s">
        <v>722</v>
      </c>
      <c r="AW213" s="1" t="s">
        <v>429</v>
      </c>
      <c r="AX213" s="1" t="s">
        <v>176</v>
      </c>
      <c r="AY213" s="1" t="s">
        <v>177</v>
      </c>
      <c r="AZ213" s="1" t="s">
        <v>234</v>
      </c>
      <c r="BA213" s="1" t="s">
        <v>179</v>
      </c>
      <c r="BB213" s="1" t="s">
        <v>172</v>
      </c>
      <c r="BC213" s="1" t="s">
        <v>172</v>
      </c>
      <c r="BD213" s="1" t="s">
        <v>167</v>
      </c>
      <c r="BE213" s="1" t="s">
        <v>172</v>
      </c>
      <c r="BF213" s="1" t="s">
        <v>179</v>
      </c>
      <c r="BG213" s="1" t="s">
        <v>179</v>
      </c>
      <c r="BH213" s="1" t="s">
        <v>179</v>
      </c>
      <c r="BI213" s="1" t="s">
        <v>167</v>
      </c>
      <c r="BJ213" s="1" t="s">
        <v>411</v>
      </c>
      <c r="BK213" s="1" t="s">
        <v>235</v>
      </c>
      <c r="BL213" s="1" t="s">
        <v>678</v>
      </c>
      <c r="BM213" s="1" t="s">
        <v>331</v>
      </c>
      <c r="BN213" s="1" t="s">
        <v>172</v>
      </c>
      <c r="BO213" s="1" t="s">
        <v>172</v>
      </c>
      <c r="BP213" s="1" t="s">
        <v>172</v>
      </c>
      <c r="BQ213" s="1" t="s">
        <v>1262</v>
      </c>
      <c r="BR213" s="1" t="s">
        <v>1263</v>
      </c>
      <c r="BS213" s="1" t="s">
        <v>1264</v>
      </c>
      <c r="BT213" s="14"/>
    </row>
    <row r="214" spans="1:72" x14ac:dyDescent="0.2">
      <c r="A214" s="29">
        <v>44179.924503472226</v>
      </c>
      <c r="B214" s="1" t="s">
        <v>148</v>
      </c>
      <c r="C214" s="15">
        <v>32742</v>
      </c>
      <c r="D214" s="12">
        <v>44182</v>
      </c>
      <c r="E214" s="13">
        <f t="shared" si="11"/>
        <v>31</v>
      </c>
      <c r="F214" s="1" t="s">
        <v>335</v>
      </c>
      <c r="G214" s="1" t="s">
        <v>814</v>
      </c>
      <c r="H214" s="1" t="str">
        <f t="shared" ref="H214" si="15">U214</f>
        <v>Bandung Barat</v>
      </c>
      <c r="I214" s="1" t="s">
        <v>105</v>
      </c>
      <c r="J214" s="1" t="s">
        <v>16</v>
      </c>
      <c r="K214" s="1" t="s">
        <v>16</v>
      </c>
      <c r="L214" s="1" t="s">
        <v>10</v>
      </c>
      <c r="M214" s="1" t="s">
        <v>11</v>
      </c>
      <c r="N214" s="1" t="s">
        <v>18</v>
      </c>
      <c r="O214" s="1" t="s">
        <v>19</v>
      </c>
      <c r="P214" s="1" t="s">
        <v>1216</v>
      </c>
      <c r="Q214" s="1" t="s">
        <v>1162</v>
      </c>
      <c r="R214" s="1" t="s">
        <v>323</v>
      </c>
      <c r="S214" s="1" t="s">
        <v>243</v>
      </c>
      <c r="T214" s="1" t="s">
        <v>1272</v>
      </c>
      <c r="U214" s="1" t="s">
        <v>71</v>
      </c>
      <c r="V214" s="1" t="s">
        <v>1208</v>
      </c>
      <c r="W214" s="1" t="s">
        <v>312</v>
      </c>
      <c r="X214" s="1" t="s">
        <v>312</v>
      </c>
      <c r="Y214" s="1" t="s">
        <v>423</v>
      </c>
      <c r="Z214" s="1">
        <v>2015</v>
      </c>
      <c r="AA214" s="1" t="s">
        <v>366</v>
      </c>
      <c r="AB214" s="1">
        <v>2021</v>
      </c>
      <c r="AC214" s="1" t="s">
        <v>596</v>
      </c>
      <c r="AD214" s="1" t="s">
        <v>161</v>
      </c>
      <c r="AE214" s="1" t="s">
        <v>162</v>
      </c>
      <c r="AF214" s="1" t="s">
        <v>266</v>
      </c>
      <c r="AG214" s="1" t="s">
        <v>165</v>
      </c>
      <c r="AH214" s="1" t="s">
        <v>198</v>
      </c>
      <c r="AI214" s="1" t="s">
        <v>339</v>
      </c>
      <c r="AJ214" s="1" t="s">
        <v>167</v>
      </c>
      <c r="AK214" s="1" t="s">
        <v>168</v>
      </c>
      <c r="AL214" s="1" t="s">
        <v>167</v>
      </c>
      <c r="AM214" s="14"/>
      <c r="AN214" s="1" t="s">
        <v>169</v>
      </c>
      <c r="AO214" s="1" t="s">
        <v>201</v>
      </c>
      <c r="AP214" s="1" t="s">
        <v>171</v>
      </c>
      <c r="AQ214" s="1" t="s">
        <v>172</v>
      </c>
      <c r="AR214" s="1" t="s">
        <v>172</v>
      </c>
      <c r="AS214" s="1" t="s">
        <v>172</v>
      </c>
      <c r="AT214" s="1" t="s">
        <v>167</v>
      </c>
      <c r="AU214" s="1" t="s">
        <v>1260</v>
      </c>
      <c r="AV214" s="1" t="s">
        <v>216</v>
      </c>
      <c r="AW214" s="1" t="s">
        <v>233</v>
      </c>
      <c r="AX214" s="1" t="s">
        <v>218</v>
      </c>
      <c r="AY214" s="1" t="s">
        <v>219</v>
      </c>
      <c r="AZ214" s="1" t="s">
        <v>178</v>
      </c>
      <c r="BA214" s="1" t="s">
        <v>179</v>
      </c>
      <c r="BB214" s="1" t="s">
        <v>167</v>
      </c>
      <c r="BC214" s="1" t="s">
        <v>172</v>
      </c>
      <c r="BD214" s="1" t="s">
        <v>179</v>
      </c>
      <c r="BE214" s="1" t="s">
        <v>179</v>
      </c>
      <c r="BF214" s="1" t="s">
        <v>179</v>
      </c>
      <c r="BG214" s="1" t="s">
        <v>172</v>
      </c>
      <c r="BH214" s="1" t="s">
        <v>172</v>
      </c>
      <c r="BI214" s="1" t="s">
        <v>167</v>
      </c>
      <c r="BJ214" s="1" t="s">
        <v>372</v>
      </c>
      <c r="BK214" s="1" t="s">
        <v>317</v>
      </c>
      <c r="BL214" s="1" t="s">
        <v>275</v>
      </c>
      <c r="BM214" s="1" t="s">
        <v>209</v>
      </c>
      <c r="BN214" s="1" t="s">
        <v>172</v>
      </c>
      <c r="BO214" s="1" t="s">
        <v>172</v>
      </c>
      <c r="BP214" s="1" t="s">
        <v>172</v>
      </c>
      <c r="BQ214" s="14"/>
      <c r="BR214" s="14"/>
      <c r="BS214" s="14"/>
      <c r="BT214" s="14"/>
    </row>
    <row r="215" spans="1:72" x14ac:dyDescent="0.2">
      <c r="A215" s="29">
        <v>44179.925099664353</v>
      </c>
      <c r="B215" s="1" t="s">
        <v>148</v>
      </c>
      <c r="C215" s="15">
        <v>37258</v>
      </c>
      <c r="D215" s="12">
        <v>44182</v>
      </c>
      <c r="E215" s="13">
        <f t="shared" si="11"/>
        <v>18</v>
      </c>
      <c r="F215" s="1" t="s">
        <v>335</v>
      </c>
      <c r="G215" s="1" t="s">
        <v>387</v>
      </c>
      <c r="H215" s="1" t="s">
        <v>21</v>
      </c>
      <c r="I215" s="1" t="s">
        <v>21</v>
      </c>
      <c r="J215" s="1" t="s">
        <v>16</v>
      </c>
      <c r="K215" s="1" t="s">
        <v>16</v>
      </c>
      <c r="L215" s="1" t="s">
        <v>10</v>
      </c>
      <c r="M215" s="1" t="s">
        <v>11</v>
      </c>
      <c r="N215" s="1" t="s">
        <v>32</v>
      </c>
      <c r="O215" s="1" t="s">
        <v>29</v>
      </c>
      <c r="P215" s="1" t="s">
        <v>1205</v>
      </c>
      <c r="Q215" s="1" t="s">
        <v>1273</v>
      </c>
      <c r="R215" s="1" t="s">
        <v>153</v>
      </c>
      <c r="S215" s="1" t="s">
        <v>572</v>
      </c>
      <c r="T215" s="1" t="s">
        <v>1207</v>
      </c>
      <c r="U215" s="1" t="s">
        <v>21</v>
      </c>
      <c r="V215" s="1" t="s">
        <v>1208</v>
      </c>
      <c r="W215" s="1" t="s">
        <v>179</v>
      </c>
      <c r="X215" s="1" t="s">
        <v>179</v>
      </c>
      <c r="Y215" s="1" t="s">
        <v>197</v>
      </c>
      <c r="Z215" s="1">
        <v>2019</v>
      </c>
      <c r="AA215" s="1" t="s">
        <v>159</v>
      </c>
      <c r="AB215" s="1">
        <v>2020</v>
      </c>
      <c r="AC215" s="1" t="s">
        <v>596</v>
      </c>
      <c r="AD215" s="1" t="s">
        <v>161</v>
      </c>
      <c r="AE215" s="1" t="s">
        <v>215</v>
      </c>
      <c r="AF215" s="1" t="s">
        <v>314</v>
      </c>
      <c r="AG215" s="1" t="s">
        <v>165</v>
      </c>
      <c r="AH215" s="1" t="s">
        <v>198</v>
      </c>
      <c r="AI215" s="1" t="s">
        <v>198</v>
      </c>
      <c r="AJ215" s="1" t="s">
        <v>167</v>
      </c>
      <c r="AK215" s="1" t="s">
        <v>168</v>
      </c>
      <c r="AL215" s="1" t="s">
        <v>167</v>
      </c>
      <c r="AM215" s="14"/>
      <c r="AN215" s="1" t="s">
        <v>169</v>
      </c>
      <c r="AO215" s="1" t="s">
        <v>201</v>
      </c>
      <c r="AP215" s="1" t="s">
        <v>171</v>
      </c>
      <c r="AQ215" s="1" t="s">
        <v>172</v>
      </c>
      <c r="AR215" s="1" t="s">
        <v>172</v>
      </c>
      <c r="AS215" s="1" t="s">
        <v>172</v>
      </c>
      <c r="AT215" s="1" t="s">
        <v>172</v>
      </c>
      <c r="AU215" s="1" t="s">
        <v>393</v>
      </c>
      <c r="AV215" s="1" t="s">
        <v>577</v>
      </c>
      <c r="AW215" s="1" t="s">
        <v>1274</v>
      </c>
      <c r="AX215" s="1" t="s">
        <v>176</v>
      </c>
      <c r="AY215" s="1" t="s">
        <v>272</v>
      </c>
      <c r="AZ215" s="1" t="s">
        <v>343</v>
      </c>
      <c r="BA215" s="1" t="s">
        <v>172</v>
      </c>
      <c r="BB215" s="1" t="s">
        <v>172</v>
      </c>
      <c r="BC215" s="1" t="s">
        <v>179</v>
      </c>
      <c r="BD215" s="1" t="s">
        <v>172</v>
      </c>
      <c r="BE215" s="1" t="s">
        <v>179</v>
      </c>
      <c r="BF215" s="1" t="s">
        <v>172</v>
      </c>
      <c r="BG215" s="1" t="s">
        <v>172</v>
      </c>
      <c r="BH215" s="1" t="s">
        <v>172</v>
      </c>
      <c r="BI215" s="1" t="s">
        <v>172</v>
      </c>
      <c r="BJ215" s="1" t="s">
        <v>180</v>
      </c>
      <c r="BK215" s="1" t="s">
        <v>419</v>
      </c>
      <c r="BL215" s="1" t="s">
        <v>558</v>
      </c>
      <c r="BM215" s="1" t="s">
        <v>183</v>
      </c>
      <c r="BN215" s="1" t="s">
        <v>172</v>
      </c>
      <c r="BO215" s="1" t="s">
        <v>172</v>
      </c>
      <c r="BP215" s="1" t="s">
        <v>167</v>
      </c>
      <c r="BQ215" s="1" t="s">
        <v>1275</v>
      </c>
      <c r="BR215" s="1" t="s">
        <v>1276</v>
      </c>
      <c r="BS215" s="1" t="s">
        <v>1277</v>
      </c>
      <c r="BT215" s="14"/>
    </row>
    <row r="216" spans="1:72" x14ac:dyDescent="0.2">
      <c r="A216" s="29">
        <v>44179.930910509254</v>
      </c>
      <c r="B216" s="1" t="s">
        <v>148</v>
      </c>
      <c r="C216" s="15">
        <v>24272</v>
      </c>
      <c r="D216" s="12">
        <v>44182</v>
      </c>
      <c r="E216" s="13">
        <f t="shared" si="11"/>
        <v>54</v>
      </c>
      <c r="F216" s="1" t="s">
        <v>497</v>
      </c>
      <c r="G216" s="1" t="s">
        <v>643</v>
      </c>
      <c r="H216" s="1" t="str">
        <f t="shared" ref="H216" si="16">U216</f>
        <v>Bandung Barat</v>
      </c>
      <c r="I216" s="1" t="s">
        <v>105</v>
      </c>
      <c r="J216" s="1" t="s">
        <v>16</v>
      </c>
      <c r="K216" s="1" t="s">
        <v>16</v>
      </c>
      <c r="L216" s="1" t="s">
        <v>10</v>
      </c>
      <c r="M216" s="1" t="s">
        <v>11</v>
      </c>
      <c r="N216" s="1" t="s">
        <v>18</v>
      </c>
      <c r="O216" s="1" t="s">
        <v>29</v>
      </c>
      <c r="P216" s="1" t="s">
        <v>1216</v>
      </c>
      <c r="Q216" s="1" t="s">
        <v>1162</v>
      </c>
      <c r="R216" s="1" t="s">
        <v>323</v>
      </c>
      <c r="S216" s="1" t="s">
        <v>243</v>
      </c>
      <c r="T216" s="1" t="s">
        <v>1272</v>
      </c>
      <c r="U216" s="1" t="s">
        <v>71</v>
      </c>
      <c r="V216" s="1" t="s">
        <v>1208</v>
      </c>
      <c r="W216" s="1" t="s">
        <v>312</v>
      </c>
      <c r="X216" s="1" t="s">
        <v>312</v>
      </c>
      <c r="Y216" s="1" t="s">
        <v>408</v>
      </c>
      <c r="Z216" s="1">
        <v>2015</v>
      </c>
      <c r="AA216" s="1" t="s">
        <v>366</v>
      </c>
      <c r="AB216" s="1">
        <v>2021</v>
      </c>
      <c r="AC216" s="1" t="s">
        <v>596</v>
      </c>
      <c r="AD216" s="1" t="s">
        <v>161</v>
      </c>
      <c r="AE216" s="1" t="s">
        <v>162</v>
      </c>
      <c r="AF216" s="1" t="s">
        <v>266</v>
      </c>
      <c r="AG216" s="1" t="s">
        <v>165</v>
      </c>
      <c r="AH216" s="1" t="s">
        <v>165</v>
      </c>
      <c r="AI216" s="1" t="s">
        <v>339</v>
      </c>
      <c r="AJ216" s="1" t="s">
        <v>167</v>
      </c>
      <c r="AK216" s="1" t="s">
        <v>168</v>
      </c>
      <c r="AL216" s="1" t="s">
        <v>167</v>
      </c>
      <c r="AM216" s="1" t="s">
        <v>200</v>
      </c>
      <c r="AN216" s="1" t="s">
        <v>169</v>
      </c>
      <c r="AO216" s="1" t="s">
        <v>201</v>
      </c>
      <c r="AP216" s="1" t="s">
        <v>171</v>
      </c>
      <c r="AQ216" s="1" t="s">
        <v>172</v>
      </c>
      <c r="AR216" s="1" t="s">
        <v>172</v>
      </c>
      <c r="AS216" s="1" t="s">
        <v>172</v>
      </c>
      <c r="AT216" s="1" t="s">
        <v>167</v>
      </c>
      <c r="AU216" s="1" t="s">
        <v>1260</v>
      </c>
      <c r="AV216" s="1" t="s">
        <v>216</v>
      </c>
      <c r="AW216" s="1" t="s">
        <v>233</v>
      </c>
      <c r="AX216" s="1" t="s">
        <v>218</v>
      </c>
      <c r="AY216" s="1" t="s">
        <v>219</v>
      </c>
      <c r="AZ216" s="1" t="s">
        <v>178</v>
      </c>
      <c r="BA216" s="1" t="s">
        <v>167</v>
      </c>
      <c r="BB216" s="1" t="s">
        <v>167</v>
      </c>
      <c r="BC216" s="1" t="s">
        <v>172</v>
      </c>
      <c r="BD216" s="1" t="s">
        <v>179</v>
      </c>
      <c r="BE216" s="1" t="s">
        <v>179</v>
      </c>
      <c r="BF216" s="1" t="s">
        <v>179</v>
      </c>
      <c r="BG216" s="1" t="s">
        <v>179</v>
      </c>
      <c r="BH216" s="1" t="s">
        <v>172</v>
      </c>
      <c r="BI216" s="1" t="s">
        <v>172</v>
      </c>
      <c r="BJ216" s="1" t="s">
        <v>207</v>
      </c>
      <c r="BK216" s="1" t="s">
        <v>317</v>
      </c>
      <c r="BL216" s="1" t="s">
        <v>275</v>
      </c>
      <c r="BM216" s="1" t="s">
        <v>209</v>
      </c>
      <c r="BN216" s="1" t="s">
        <v>172</v>
      </c>
      <c r="BO216" s="1" t="s">
        <v>172</v>
      </c>
      <c r="BP216" s="1" t="s">
        <v>172</v>
      </c>
      <c r="BQ216" s="14"/>
      <c r="BR216" s="14"/>
      <c r="BS216" s="14"/>
      <c r="BT216" s="14"/>
    </row>
    <row r="217" spans="1:72" x14ac:dyDescent="0.2">
      <c r="A217" s="29">
        <v>44179.931008819447</v>
      </c>
      <c r="B217" s="1" t="s">
        <v>148</v>
      </c>
      <c r="C217" s="15">
        <v>35099</v>
      </c>
      <c r="D217" s="12">
        <v>44182</v>
      </c>
      <c r="E217" s="13">
        <f t="shared" si="11"/>
        <v>24</v>
      </c>
      <c r="F217" s="1" t="s">
        <v>497</v>
      </c>
      <c r="G217" s="1" t="s">
        <v>387</v>
      </c>
      <c r="H217" s="1" t="s">
        <v>21</v>
      </c>
      <c r="I217" s="1" t="s">
        <v>21</v>
      </c>
      <c r="J217" s="1" t="s">
        <v>16</v>
      </c>
      <c r="K217" s="1" t="s">
        <v>23</v>
      </c>
      <c r="L217" s="1" t="s">
        <v>10</v>
      </c>
      <c r="M217" s="1" t="s">
        <v>17</v>
      </c>
      <c r="N217" s="1" t="s">
        <v>18</v>
      </c>
      <c r="O217" s="1" t="s">
        <v>19</v>
      </c>
      <c r="P217" s="1" t="s">
        <v>1205</v>
      </c>
      <c r="Q217" s="1" t="s">
        <v>871</v>
      </c>
      <c r="R217" s="1" t="s">
        <v>153</v>
      </c>
      <c r="S217" s="1" t="s">
        <v>572</v>
      </c>
      <c r="T217" s="1" t="s">
        <v>1207</v>
      </c>
      <c r="U217" s="1" t="s">
        <v>21</v>
      </c>
      <c r="V217" s="1" t="s">
        <v>1208</v>
      </c>
      <c r="W217" s="1" t="s">
        <v>179</v>
      </c>
      <c r="X217" s="1" t="s">
        <v>179</v>
      </c>
      <c r="Y217" s="1" t="s">
        <v>197</v>
      </c>
      <c r="Z217" s="1">
        <v>2019</v>
      </c>
      <c r="AA217" s="1" t="s">
        <v>159</v>
      </c>
      <c r="AB217" s="1">
        <v>2020</v>
      </c>
      <c r="AC217" s="1" t="s">
        <v>596</v>
      </c>
      <c r="AD217" s="1" t="s">
        <v>446</v>
      </c>
      <c r="AE217" s="1" t="s">
        <v>228</v>
      </c>
      <c r="AF217" s="1" t="s">
        <v>163</v>
      </c>
      <c r="AG217" s="1" t="s">
        <v>165</v>
      </c>
      <c r="AH217" s="1" t="s">
        <v>198</v>
      </c>
      <c r="AI217" s="1" t="s">
        <v>198</v>
      </c>
      <c r="AJ217" s="1" t="s">
        <v>167</v>
      </c>
      <c r="AK217" s="1" t="s">
        <v>168</v>
      </c>
      <c r="AL217" s="1" t="s">
        <v>167</v>
      </c>
      <c r="AM217" s="1" t="s">
        <v>290</v>
      </c>
      <c r="AN217" s="1" t="s">
        <v>340</v>
      </c>
      <c r="AO217" s="1" t="s">
        <v>201</v>
      </c>
      <c r="AP217" s="1" t="s">
        <v>171</v>
      </c>
      <c r="AQ217" s="1" t="s">
        <v>172</v>
      </c>
      <c r="AR217" s="1" t="s">
        <v>172</v>
      </c>
      <c r="AS217" s="1" t="s">
        <v>172</v>
      </c>
      <c r="AT217" s="1" t="s">
        <v>172</v>
      </c>
      <c r="AU217" s="1" t="s">
        <v>173</v>
      </c>
      <c r="AV217" s="1" t="s">
        <v>1278</v>
      </c>
      <c r="AW217" s="1" t="s">
        <v>1279</v>
      </c>
      <c r="AX217" s="1" t="s">
        <v>441</v>
      </c>
      <c r="AY217" s="1" t="s">
        <v>205</v>
      </c>
      <c r="AZ217" s="1" t="s">
        <v>343</v>
      </c>
      <c r="BA217" s="1" t="s">
        <v>172</v>
      </c>
      <c r="BB217" s="1" t="s">
        <v>172</v>
      </c>
      <c r="BC217" s="1" t="s">
        <v>172</v>
      </c>
      <c r="BD217" s="1" t="s">
        <v>172</v>
      </c>
      <c r="BE217" s="1" t="s">
        <v>172</v>
      </c>
      <c r="BF217" s="1" t="s">
        <v>172</v>
      </c>
      <c r="BG217" s="1" t="s">
        <v>172</v>
      </c>
      <c r="BH217" s="1" t="s">
        <v>172</v>
      </c>
      <c r="BI217" s="1" t="s">
        <v>172</v>
      </c>
      <c r="BJ217" s="1" t="s">
        <v>389</v>
      </c>
      <c r="BK217" s="1" t="s">
        <v>822</v>
      </c>
      <c r="BL217" s="1" t="s">
        <v>487</v>
      </c>
      <c r="BM217" s="1" t="s">
        <v>1039</v>
      </c>
      <c r="BN217" s="1" t="s">
        <v>172</v>
      </c>
      <c r="BO217" s="1" t="s">
        <v>172</v>
      </c>
      <c r="BP217" s="1" t="s">
        <v>172</v>
      </c>
      <c r="BQ217" s="1" t="s">
        <v>1280</v>
      </c>
      <c r="BR217" s="1" t="s">
        <v>1281</v>
      </c>
      <c r="BS217" s="1" t="s">
        <v>1282</v>
      </c>
      <c r="BT217" s="14"/>
    </row>
    <row r="218" spans="1:72" x14ac:dyDescent="0.2">
      <c r="A218" s="29">
        <v>44179.935254178243</v>
      </c>
      <c r="B218" s="1" t="s">
        <v>148</v>
      </c>
      <c r="C218" s="15">
        <v>30818</v>
      </c>
      <c r="D218" s="12">
        <v>44182</v>
      </c>
      <c r="E218" s="13">
        <f t="shared" si="11"/>
        <v>36</v>
      </c>
      <c r="F218" s="1" t="s">
        <v>335</v>
      </c>
      <c r="G218" s="1" t="s">
        <v>814</v>
      </c>
      <c r="H218" s="1" t="str">
        <f t="shared" ref="H218" si="17">U218</f>
        <v>Bandung Barat</v>
      </c>
      <c r="I218" s="1" t="s">
        <v>106</v>
      </c>
      <c r="J218" s="1" t="s">
        <v>16</v>
      </c>
      <c r="K218" s="1" t="s">
        <v>16</v>
      </c>
      <c r="L218" s="1" t="s">
        <v>10</v>
      </c>
      <c r="M218" s="1" t="s">
        <v>11</v>
      </c>
      <c r="N218" s="1" t="s">
        <v>18</v>
      </c>
      <c r="O218" s="1" t="s">
        <v>19</v>
      </c>
      <c r="P218" s="1" t="s">
        <v>1216</v>
      </c>
      <c r="Q218" s="1" t="s">
        <v>1162</v>
      </c>
      <c r="R218" s="1" t="s">
        <v>323</v>
      </c>
      <c r="S218" s="1" t="s">
        <v>243</v>
      </c>
      <c r="T218" s="1" t="s">
        <v>1272</v>
      </c>
      <c r="U218" s="1" t="s">
        <v>71</v>
      </c>
      <c r="V218" s="1" t="s">
        <v>1208</v>
      </c>
      <c r="W218" s="1" t="s">
        <v>312</v>
      </c>
      <c r="X218" s="1" t="s">
        <v>312</v>
      </c>
      <c r="Y218" s="1" t="s">
        <v>423</v>
      </c>
      <c r="Z218" s="1">
        <v>2015</v>
      </c>
      <c r="AA218" s="1" t="s">
        <v>366</v>
      </c>
      <c r="AB218" s="1">
        <v>2021</v>
      </c>
      <c r="AC218" s="1" t="s">
        <v>596</v>
      </c>
      <c r="AD218" s="1" t="s">
        <v>161</v>
      </c>
      <c r="AE218" s="1" t="s">
        <v>162</v>
      </c>
      <c r="AF218" s="1" t="s">
        <v>266</v>
      </c>
      <c r="AG218" s="1" t="s">
        <v>165</v>
      </c>
      <c r="AH218" s="1" t="s">
        <v>165</v>
      </c>
      <c r="AI218" s="1" t="s">
        <v>339</v>
      </c>
      <c r="AJ218" s="1" t="s">
        <v>167</v>
      </c>
      <c r="AK218" s="1" t="s">
        <v>168</v>
      </c>
      <c r="AL218" s="1" t="s">
        <v>167</v>
      </c>
      <c r="AM218" s="1" t="s">
        <v>200</v>
      </c>
      <c r="AN218" s="1" t="s">
        <v>169</v>
      </c>
      <c r="AO218" s="1" t="s">
        <v>201</v>
      </c>
      <c r="AP218" s="1" t="s">
        <v>171</v>
      </c>
      <c r="AQ218" s="1" t="s">
        <v>172</v>
      </c>
      <c r="AR218" s="1" t="s">
        <v>172</v>
      </c>
      <c r="AS218" s="1" t="s">
        <v>172</v>
      </c>
      <c r="AT218" s="1" t="s">
        <v>167</v>
      </c>
      <c r="AU218" s="1" t="s">
        <v>1260</v>
      </c>
      <c r="AV218" s="1" t="s">
        <v>216</v>
      </c>
      <c r="AW218" s="1" t="s">
        <v>233</v>
      </c>
      <c r="AX218" s="1" t="s">
        <v>218</v>
      </c>
      <c r="AY218" s="1" t="s">
        <v>219</v>
      </c>
      <c r="AZ218" s="1" t="s">
        <v>178</v>
      </c>
      <c r="BA218" s="1" t="s">
        <v>167</v>
      </c>
      <c r="BB218" s="1" t="s">
        <v>167</v>
      </c>
      <c r="BC218" s="1" t="s">
        <v>172</v>
      </c>
      <c r="BD218" s="1" t="s">
        <v>179</v>
      </c>
      <c r="BE218" s="1" t="s">
        <v>179</v>
      </c>
      <c r="BF218" s="1" t="s">
        <v>179</v>
      </c>
      <c r="BG218" s="1" t="s">
        <v>179</v>
      </c>
      <c r="BH218" s="1" t="s">
        <v>172</v>
      </c>
      <c r="BI218" s="1" t="s">
        <v>172</v>
      </c>
      <c r="BJ218" s="1" t="s">
        <v>372</v>
      </c>
      <c r="BK218" s="1" t="s">
        <v>317</v>
      </c>
      <c r="BL218" s="1" t="s">
        <v>275</v>
      </c>
      <c r="BM218" s="1" t="s">
        <v>209</v>
      </c>
      <c r="BN218" s="1" t="s">
        <v>172</v>
      </c>
      <c r="BO218" s="1" t="s">
        <v>172</v>
      </c>
      <c r="BP218" s="1" t="s">
        <v>172</v>
      </c>
      <c r="BQ218" s="14"/>
      <c r="BR218" s="14"/>
      <c r="BS218" s="14"/>
      <c r="BT218" s="14"/>
    </row>
    <row r="219" spans="1:72" x14ac:dyDescent="0.2">
      <c r="A219" s="29">
        <v>44179.937096134257</v>
      </c>
      <c r="B219" s="1" t="s">
        <v>148</v>
      </c>
      <c r="C219" s="15">
        <v>31383</v>
      </c>
      <c r="D219" s="12">
        <v>44182</v>
      </c>
      <c r="E219" s="13">
        <f t="shared" si="11"/>
        <v>35</v>
      </c>
      <c r="F219" s="1" t="s">
        <v>1160</v>
      </c>
      <c r="G219" s="1" t="s">
        <v>387</v>
      </c>
      <c r="H219" s="1" t="s">
        <v>21</v>
      </c>
      <c r="I219" s="1" t="s">
        <v>21</v>
      </c>
      <c r="J219" s="1" t="s">
        <v>16</v>
      </c>
      <c r="K219" s="1" t="s">
        <v>16</v>
      </c>
      <c r="L219" s="1" t="s">
        <v>10</v>
      </c>
      <c r="M219" s="1" t="s">
        <v>11</v>
      </c>
      <c r="N219" s="1" t="s">
        <v>18</v>
      </c>
      <c r="O219" s="1" t="s">
        <v>19</v>
      </c>
      <c r="P219" s="1" t="s">
        <v>1283</v>
      </c>
      <c r="Q219" s="1" t="s">
        <v>1284</v>
      </c>
      <c r="R219" s="1" t="s">
        <v>153</v>
      </c>
      <c r="S219" s="1" t="s">
        <v>220</v>
      </c>
      <c r="T219" s="1" t="s">
        <v>1207</v>
      </c>
      <c r="U219" s="1" t="s">
        <v>21</v>
      </c>
      <c r="V219" s="1" t="s">
        <v>1208</v>
      </c>
      <c r="W219" s="1" t="s">
        <v>179</v>
      </c>
      <c r="X219" s="1" t="s">
        <v>179</v>
      </c>
      <c r="Y219" s="1" t="s">
        <v>197</v>
      </c>
      <c r="Z219" s="1">
        <v>2019</v>
      </c>
      <c r="AA219" s="1" t="s">
        <v>159</v>
      </c>
      <c r="AB219" s="1">
        <v>2020</v>
      </c>
      <c r="AC219" s="1" t="s">
        <v>596</v>
      </c>
      <c r="AD219" s="1" t="s">
        <v>161</v>
      </c>
      <c r="AE219" s="1" t="s">
        <v>162</v>
      </c>
      <c r="AF219" s="1" t="s">
        <v>266</v>
      </c>
      <c r="AG219" s="1" t="s">
        <v>165</v>
      </c>
      <c r="AH219" s="1" t="s">
        <v>198</v>
      </c>
      <c r="AI219" s="1" t="s">
        <v>198</v>
      </c>
      <c r="AJ219" s="1" t="s">
        <v>167</v>
      </c>
      <c r="AK219" s="1" t="s">
        <v>168</v>
      </c>
      <c r="AL219" s="1" t="s">
        <v>167</v>
      </c>
      <c r="AM219" s="14"/>
      <c r="AN219" s="1" t="s">
        <v>169</v>
      </c>
      <c r="AO219" s="1" t="s">
        <v>201</v>
      </c>
      <c r="AP219" s="1" t="s">
        <v>171</v>
      </c>
      <c r="AQ219" s="1" t="s">
        <v>172</v>
      </c>
      <c r="AR219" s="1" t="s">
        <v>172</v>
      </c>
      <c r="AS219" s="1" t="s">
        <v>172</v>
      </c>
      <c r="AT219" s="1" t="s">
        <v>172</v>
      </c>
      <c r="AU219" s="1" t="s">
        <v>202</v>
      </c>
      <c r="AV219" s="1" t="s">
        <v>938</v>
      </c>
      <c r="AW219" s="1" t="s">
        <v>294</v>
      </c>
      <c r="AX219" s="1" t="s">
        <v>176</v>
      </c>
      <c r="AY219" s="1" t="s">
        <v>272</v>
      </c>
      <c r="AZ219" s="1" t="s">
        <v>410</v>
      </c>
      <c r="BA219" s="1" t="s">
        <v>172</v>
      </c>
      <c r="BB219" s="1" t="s">
        <v>167</v>
      </c>
      <c r="BC219" s="1" t="s">
        <v>172</v>
      </c>
      <c r="BD219" s="1" t="s">
        <v>172</v>
      </c>
      <c r="BE219" s="1" t="s">
        <v>172</v>
      </c>
      <c r="BF219" s="1" t="s">
        <v>172</v>
      </c>
      <c r="BG219" s="1" t="s">
        <v>172</v>
      </c>
      <c r="BH219" s="1" t="s">
        <v>172</v>
      </c>
      <c r="BI219" s="1" t="s">
        <v>167</v>
      </c>
      <c r="BJ219" s="1" t="s">
        <v>411</v>
      </c>
      <c r="BK219" s="1" t="s">
        <v>235</v>
      </c>
      <c r="BL219" s="1" t="s">
        <v>412</v>
      </c>
      <c r="BM219" s="1" t="s">
        <v>679</v>
      </c>
      <c r="BN219" s="1" t="s">
        <v>172</v>
      </c>
      <c r="BO219" s="1" t="s">
        <v>167</v>
      </c>
      <c r="BP219" s="1" t="s">
        <v>167</v>
      </c>
      <c r="BQ219" s="1" t="s">
        <v>1285</v>
      </c>
      <c r="BR219" s="1" t="s">
        <v>1286</v>
      </c>
      <c r="BS219" s="1" t="s">
        <v>1287</v>
      </c>
      <c r="BT219" s="14"/>
    </row>
    <row r="220" spans="1:72" x14ac:dyDescent="0.2">
      <c r="A220" s="29">
        <v>44179.939213958336</v>
      </c>
      <c r="B220" s="1" t="s">
        <v>148</v>
      </c>
      <c r="C220" s="15">
        <v>35063</v>
      </c>
      <c r="D220" s="12">
        <v>44182</v>
      </c>
      <c r="E220" s="13">
        <f t="shared" si="11"/>
        <v>24</v>
      </c>
      <c r="F220" s="1" t="s">
        <v>335</v>
      </c>
      <c r="G220" s="1" t="s">
        <v>814</v>
      </c>
      <c r="H220" s="1" t="str">
        <f t="shared" ref="H220" si="18">U220</f>
        <v>Bandung Barat</v>
      </c>
      <c r="I220" s="1" t="s">
        <v>70</v>
      </c>
      <c r="J220" s="1" t="s">
        <v>23</v>
      </c>
      <c r="K220" s="1" t="s">
        <v>23</v>
      </c>
      <c r="L220" s="1" t="s">
        <v>48</v>
      </c>
      <c r="M220" s="1" t="s">
        <v>11</v>
      </c>
      <c r="N220" s="1" t="s">
        <v>18</v>
      </c>
      <c r="O220" s="1" t="s">
        <v>19</v>
      </c>
      <c r="P220" s="1" t="s">
        <v>1288</v>
      </c>
      <c r="Q220" s="1" t="s">
        <v>1162</v>
      </c>
      <c r="R220" s="1" t="s">
        <v>323</v>
      </c>
      <c r="S220" s="1" t="s">
        <v>243</v>
      </c>
      <c r="T220" s="1" t="s">
        <v>1289</v>
      </c>
      <c r="U220" s="1" t="s">
        <v>71</v>
      </c>
      <c r="V220" s="1" t="s">
        <v>1208</v>
      </c>
      <c r="W220" s="1" t="s">
        <v>312</v>
      </c>
      <c r="X220" s="1" t="s">
        <v>312</v>
      </c>
      <c r="Y220" s="1" t="s">
        <v>366</v>
      </c>
      <c r="Z220" s="1">
        <v>2015</v>
      </c>
      <c r="AA220" s="1" t="s">
        <v>247</v>
      </c>
      <c r="AB220" s="1">
        <v>2021</v>
      </c>
      <c r="AC220" s="1" t="s">
        <v>596</v>
      </c>
      <c r="AD220" s="1" t="s">
        <v>161</v>
      </c>
      <c r="AE220" s="1" t="s">
        <v>215</v>
      </c>
      <c r="AF220" s="1" t="s">
        <v>266</v>
      </c>
      <c r="AG220" s="1" t="s">
        <v>165</v>
      </c>
      <c r="AH220" s="1" t="s">
        <v>165</v>
      </c>
      <c r="AI220" s="1" t="s">
        <v>339</v>
      </c>
      <c r="AJ220" s="1" t="s">
        <v>167</v>
      </c>
      <c r="AK220" s="1" t="s">
        <v>168</v>
      </c>
      <c r="AL220" s="1" t="s">
        <v>167</v>
      </c>
      <c r="AM220" s="1" t="s">
        <v>200</v>
      </c>
      <c r="AN220" s="1" t="s">
        <v>169</v>
      </c>
      <c r="AO220" s="1" t="s">
        <v>522</v>
      </c>
      <c r="AP220" s="1" t="s">
        <v>171</v>
      </c>
      <c r="AQ220" s="1" t="s">
        <v>172</v>
      </c>
      <c r="AR220" s="1" t="s">
        <v>172</v>
      </c>
      <c r="AS220" s="1" t="s">
        <v>172</v>
      </c>
      <c r="AT220" s="1" t="s">
        <v>167</v>
      </c>
      <c r="AU220" s="1" t="s">
        <v>1260</v>
      </c>
      <c r="AV220" s="1" t="s">
        <v>216</v>
      </c>
      <c r="AW220" s="1" t="s">
        <v>233</v>
      </c>
      <c r="AX220" s="1" t="s">
        <v>218</v>
      </c>
      <c r="AY220" s="1" t="s">
        <v>219</v>
      </c>
      <c r="AZ220" s="1" t="s">
        <v>178</v>
      </c>
      <c r="BA220" s="1" t="s">
        <v>167</v>
      </c>
      <c r="BB220" s="1" t="s">
        <v>167</v>
      </c>
      <c r="BC220" s="1" t="s">
        <v>172</v>
      </c>
      <c r="BD220" s="1" t="s">
        <v>179</v>
      </c>
      <c r="BE220" s="1" t="s">
        <v>179</v>
      </c>
      <c r="BF220" s="1" t="s">
        <v>179</v>
      </c>
      <c r="BG220" s="1" t="s">
        <v>179</v>
      </c>
      <c r="BH220" s="1" t="s">
        <v>172</v>
      </c>
      <c r="BI220" s="1" t="s">
        <v>172</v>
      </c>
      <c r="BJ220" s="1" t="s">
        <v>207</v>
      </c>
      <c r="BK220" s="1" t="s">
        <v>317</v>
      </c>
      <c r="BL220" s="1" t="s">
        <v>275</v>
      </c>
      <c r="BM220" s="1" t="s">
        <v>318</v>
      </c>
      <c r="BN220" s="1" t="s">
        <v>172</v>
      </c>
      <c r="BO220" s="1" t="s">
        <v>172</v>
      </c>
      <c r="BP220" s="1" t="s">
        <v>172</v>
      </c>
      <c r="BQ220" s="14"/>
      <c r="BR220" s="14"/>
      <c r="BS220" s="14"/>
      <c r="BT220" s="14"/>
    </row>
    <row r="221" spans="1:72" x14ac:dyDescent="0.2">
      <c r="A221" s="29">
        <v>44179.942102951391</v>
      </c>
      <c r="B221" s="1" t="s">
        <v>148</v>
      </c>
      <c r="C221" s="15">
        <v>29180</v>
      </c>
      <c r="D221" s="12">
        <v>44182</v>
      </c>
      <c r="E221" s="13">
        <f t="shared" si="11"/>
        <v>41</v>
      </c>
      <c r="F221" s="1" t="s">
        <v>1160</v>
      </c>
      <c r="G221" s="1" t="s">
        <v>387</v>
      </c>
      <c r="H221" s="1" t="s">
        <v>21</v>
      </c>
      <c r="I221" s="1" t="s">
        <v>21</v>
      </c>
      <c r="J221" s="1" t="s">
        <v>34</v>
      </c>
      <c r="K221" s="1" t="s">
        <v>34</v>
      </c>
      <c r="L221" s="1" t="s">
        <v>10</v>
      </c>
      <c r="M221" s="1" t="s">
        <v>11</v>
      </c>
      <c r="N221" s="1" t="s">
        <v>18</v>
      </c>
      <c r="O221" s="1" t="s">
        <v>19</v>
      </c>
      <c r="P221" s="1" t="s">
        <v>1283</v>
      </c>
      <c r="Q221" s="1" t="s">
        <v>1284</v>
      </c>
      <c r="R221" s="1" t="s">
        <v>153</v>
      </c>
      <c r="S221" s="1" t="s">
        <v>220</v>
      </c>
      <c r="T221" s="1" t="s">
        <v>1207</v>
      </c>
      <c r="U221" s="1" t="s">
        <v>21</v>
      </c>
      <c r="V221" s="1" t="s">
        <v>1208</v>
      </c>
      <c r="W221" s="1" t="s">
        <v>179</v>
      </c>
      <c r="X221" s="1" t="s">
        <v>179</v>
      </c>
      <c r="Y221" s="1" t="s">
        <v>197</v>
      </c>
      <c r="Z221" s="1">
        <v>2019</v>
      </c>
      <c r="AA221" s="1" t="s">
        <v>159</v>
      </c>
      <c r="AB221" s="1">
        <v>2020</v>
      </c>
      <c r="AC221" s="1" t="s">
        <v>596</v>
      </c>
      <c r="AD221" s="1" t="s">
        <v>161</v>
      </c>
      <c r="AE221" s="1" t="s">
        <v>162</v>
      </c>
      <c r="AF221" s="1" t="s">
        <v>314</v>
      </c>
      <c r="AG221" s="1" t="s">
        <v>165</v>
      </c>
      <c r="AH221" s="1" t="s">
        <v>198</v>
      </c>
      <c r="AI221" s="1" t="s">
        <v>198</v>
      </c>
      <c r="AJ221" s="1" t="s">
        <v>167</v>
      </c>
      <c r="AK221" s="1" t="s">
        <v>168</v>
      </c>
      <c r="AL221" s="1" t="s">
        <v>167</v>
      </c>
      <c r="AM221" s="14"/>
      <c r="AN221" s="1" t="s">
        <v>169</v>
      </c>
      <c r="AO221" s="1" t="s">
        <v>201</v>
      </c>
      <c r="AP221" s="1" t="s">
        <v>171</v>
      </c>
      <c r="AQ221" s="1" t="s">
        <v>172</v>
      </c>
      <c r="AR221" s="1" t="s">
        <v>172</v>
      </c>
      <c r="AS221" s="1" t="s">
        <v>172</v>
      </c>
      <c r="AT221" s="1" t="s">
        <v>172</v>
      </c>
      <c r="AU221" s="1" t="s">
        <v>1290</v>
      </c>
      <c r="AV221" s="1" t="s">
        <v>1128</v>
      </c>
      <c r="AW221" s="1" t="s">
        <v>1291</v>
      </c>
      <c r="AX221" s="1" t="s">
        <v>176</v>
      </c>
      <c r="AY221" s="1" t="s">
        <v>272</v>
      </c>
      <c r="AZ221" s="1" t="s">
        <v>498</v>
      </c>
      <c r="BA221" s="1" t="s">
        <v>172</v>
      </c>
      <c r="BB221" s="1" t="s">
        <v>172</v>
      </c>
      <c r="BC221" s="1" t="s">
        <v>172</v>
      </c>
      <c r="BD221" s="1" t="s">
        <v>172</v>
      </c>
      <c r="BE221" s="1" t="s">
        <v>172</v>
      </c>
      <c r="BF221" s="1" t="s">
        <v>172</v>
      </c>
      <c r="BG221" s="1" t="s">
        <v>172</v>
      </c>
      <c r="BH221" s="1" t="s">
        <v>172</v>
      </c>
      <c r="BI221" s="1" t="s">
        <v>172</v>
      </c>
      <c r="BJ221" s="1" t="s">
        <v>372</v>
      </c>
      <c r="BK221" s="1" t="s">
        <v>235</v>
      </c>
      <c r="BL221" s="1" t="s">
        <v>412</v>
      </c>
      <c r="BM221" s="1" t="s">
        <v>679</v>
      </c>
      <c r="BN221" s="1" t="s">
        <v>172</v>
      </c>
      <c r="BO221" s="1" t="s">
        <v>167</v>
      </c>
      <c r="BP221" s="1" t="s">
        <v>167</v>
      </c>
      <c r="BQ221" s="1" t="s">
        <v>432</v>
      </c>
      <c r="BR221" s="1" t="s">
        <v>1286</v>
      </c>
      <c r="BS221" s="1" t="s">
        <v>1292</v>
      </c>
      <c r="BT221" s="14"/>
    </row>
    <row r="222" spans="1:72" x14ac:dyDescent="0.2">
      <c r="A222" s="29">
        <v>44179.947259444445</v>
      </c>
      <c r="B222" s="1" t="s">
        <v>148</v>
      </c>
      <c r="C222" s="15">
        <v>36531</v>
      </c>
      <c r="D222" s="12">
        <v>44182</v>
      </c>
      <c r="E222" s="13">
        <f t="shared" si="11"/>
        <v>20</v>
      </c>
      <c r="F222" s="1" t="s">
        <v>335</v>
      </c>
      <c r="G222" s="1" t="s">
        <v>387</v>
      </c>
      <c r="H222" s="1" t="s">
        <v>21</v>
      </c>
      <c r="I222" s="1" t="s">
        <v>107</v>
      </c>
      <c r="J222" s="1" t="s">
        <v>16</v>
      </c>
      <c r="K222" s="1" t="s">
        <v>16</v>
      </c>
      <c r="L222" s="1" t="s">
        <v>10</v>
      </c>
      <c r="M222" s="1" t="s">
        <v>11</v>
      </c>
      <c r="N222" s="1" t="s">
        <v>18</v>
      </c>
      <c r="O222" s="1" t="s">
        <v>19</v>
      </c>
      <c r="P222" s="1" t="s">
        <v>1293</v>
      </c>
      <c r="Q222" s="1" t="s">
        <v>964</v>
      </c>
      <c r="R222" s="1" t="s">
        <v>153</v>
      </c>
      <c r="S222" s="1" t="s">
        <v>572</v>
      </c>
      <c r="T222" s="1" t="s">
        <v>1207</v>
      </c>
      <c r="U222" s="1" t="s">
        <v>21</v>
      </c>
      <c r="V222" s="1" t="s">
        <v>1208</v>
      </c>
      <c r="W222" s="1" t="s">
        <v>179</v>
      </c>
      <c r="X222" s="1" t="s">
        <v>179</v>
      </c>
      <c r="Y222" s="1" t="s">
        <v>197</v>
      </c>
      <c r="Z222" s="1">
        <v>2019</v>
      </c>
      <c r="AA222" s="1" t="s">
        <v>159</v>
      </c>
      <c r="AB222" s="1">
        <v>2020</v>
      </c>
      <c r="AC222" s="1" t="s">
        <v>596</v>
      </c>
      <c r="AD222" s="1" t="s">
        <v>446</v>
      </c>
      <c r="AE222" s="1" t="s">
        <v>162</v>
      </c>
      <c r="AF222" s="1" t="s">
        <v>266</v>
      </c>
      <c r="AG222" s="1" t="s">
        <v>165</v>
      </c>
      <c r="AH222" s="1" t="s">
        <v>198</v>
      </c>
      <c r="AI222" s="1" t="s">
        <v>198</v>
      </c>
      <c r="AJ222" s="1" t="s">
        <v>167</v>
      </c>
      <c r="AK222" s="1" t="s">
        <v>168</v>
      </c>
      <c r="AL222" s="1" t="s">
        <v>167</v>
      </c>
      <c r="AM222" s="14"/>
      <c r="AN222" s="1" t="s">
        <v>169</v>
      </c>
      <c r="AO222" s="1" t="s">
        <v>201</v>
      </c>
      <c r="AP222" s="1" t="s">
        <v>165</v>
      </c>
      <c r="AQ222" s="1" t="s">
        <v>172</v>
      </c>
      <c r="AR222" s="1" t="s">
        <v>172</v>
      </c>
      <c r="AS222" s="1" t="s">
        <v>172</v>
      </c>
      <c r="AT222" s="1" t="s">
        <v>172</v>
      </c>
      <c r="AU222" s="1" t="s">
        <v>393</v>
      </c>
      <c r="AV222" s="1" t="s">
        <v>1128</v>
      </c>
      <c r="AW222" s="1" t="s">
        <v>302</v>
      </c>
      <c r="AX222" s="1" t="s">
        <v>176</v>
      </c>
      <c r="AY222" s="1" t="s">
        <v>272</v>
      </c>
      <c r="AZ222" s="1" t="s">
        <v>178</v>
      </c>
      <c r="BA222" s="1" t="s">
        <v>172</v>
      </c>
      <c r="BB222" s="1" t="s">
        <v>172</v>
      </c>
      <c r="BC222" s="1" t="s">
        <v>172</v>
      </c>
      <c r="BD222" s="1" t="s">
        <v>167</v>
      </c>
      <c r="BE222" s="1" t="s">
        <v>167</v>
      </c>
      <c r="BF222" s="1" t="s">
        <v>172</v>
      </c>
      <c r="BG222" s="1" t="s">
        <v>172</v>
      </c>
      <c r="BH222" s="1" t="s">
        <v>172</v>
      </c>
      <c r="BI222" s="1" t="s">
        <v>172</v>
      </c>
      <c r="BJ222" s="1" t="s">
        <v>349</v>
      </c>
      <c r="BK222" s="1" t="s">
        <v>235</v>
      </c>
      <c r="BL222" s="1" t="s">
        <v>1294</v>
      </c>
      <c r="BM222" s="1" t="s">
        <v>1039</v>
      </c>
      <c r="BN222" s="1" t="s">
        <v>167</v>
      </c>
      <c r="BO222" s="1" t="s">
        <v>172</v>
      </c>
      <c r="BP222" s="1" t="s">
        <v>172</v>
      </c>
      <c r="BQ222" s="14"/>
      <c r="BR222" s="14"/>
      <c r="BS222" s="14"/>
      <c r="BT222" s="14"/>
    </row>
    <row r="223" spans="1:72" x14ac:dyDescent="0.2">
      <c r="A223" s="29">
        <v>44179.948075208333</v>
      </c>
      <c r="B223" s="1" t="s">
        <v>148</v>
      </c>
      <c r="C223" s="15">
        <v>29961</v>
      </c>
      <c r="D223" s="12">
        <v>44182</v>
      </c>
      <c r="E223" s="13">
        <f t="shared" si="11"/>
        <v>38</v>
      </c>
      <c r="F223" s="1" t="s">
        <v>335</v>
      </c>
      <c r="G223" s="1" t="s">
        <v>188</v>
      </c>
      <c r="H223" s="1" t="s">
        <v>21</v>
      </c>
      <c r="I223" s="1" t="s">
        <v>21</v>
      </c>
      <c r="J223" s="1" t="s">
        <v>9</v>
      </c>
      <c r="K223" s="1" t="s">
        <v>23</v>
      </c>
      <c r="L223" s="1" t="s">
        <v>74</v>
      </c>
      <c r="M223" s="1" t="s">
        <v>11</v>
      </c>
      <c r="N223" s="1" t="s">
        <v>12</v>
      </c>
      <c r="O223" s="1" t="s">
        <v>39</v>
      </c>
      <c r="P223" s="1" t="s">
        <v>1295</v>
      </c>
      <c r="Q223" s="1" t="s">
        <v>416</v>
      </c>
      <c r="R223" s="1" t="s">
        <v>323</v>
      </c>
      <c r="S223" s="1" t="s">
        <v>243</v>
      </c>
      <c r="T223" s="1" t="s">
        <v>1296</v>
      </c>
      <c r="U223" s="1" t="s">
        <v>21</v>
      </c>
      <c r="V223" s="1" t="s">
        <v>1208</v>
      </c>
      <c r="W223" s="1" t="s">
        <v>312</v>
      </c>
      <c r="X223" s="1" t="s">
        <v>357</v>
      </c>
      <c r="Y223" s="1" t="s">
        <v>197</v>
      </c>
      <c r="Z223" s="1">
        <v>2019</v>
      </c>
      <c r="AA223" s="1" t="s">
        <v>423</v>
      </c>
      <c r="AB223" s="1">
        <v>2021</v>
      </c>
      <c r="AC223" s="1" t="s">
        <v>160</v>
      </c>
      <c r="AD223" s="1" t="s">
        <v>161</v>
      </c>
      <c r="AE223" s="1" t="s">
        <v>162</v>
      </c>
      <c r="AF223" s="1" t="s">
        <v>266</v>
      </c>
      <c r="AG223" s="1" t="s">
        <v>267</v>
      </c>
      <c r="AH223" s="1" t="s">
        <v>198</v>
      </c>
      <c r="AI223" s="1" t="s">
        <v>198</v>
      </c>
      <c r="AJ223" s="1" t="s">
        <v>167</v>
      </c>
      <c r="AK223" s="1" t="s">
        <v>168</v>
      </c>
      <c r="AL223" s="1" t="s">
        <v>167</v>
      </c>
      <c r="AM223" s="1" t="s">
        <v>200</v>
      </c>
      <c r="AN223" s="1" t="s">
        <v>169</v>
      </c>
      <c r="AO223" s="1" t="s">
        <v>201</v>
      </c>
      <c r="AP223" s="1" t="s">
        <v>165</v>
      </c>
      <c r="AQ223" s="1" t="s">
        <v>172</v>
      </c>
      <c r="AR223" s="1" t="s">
        <v>172</v>
      </c>
      <c r="AS223" s="1" t="s">
        <v>172</v>
      </c>
      <c r="AT223" s="1" t="s">
        <v>172</v>
      </c>
      <c r="AU223" s="1" t="s">
        <v>202</v>
      </c>
      <c r="AV223" s="1" t="s">
        <v>508</v>
      </c>
      <c r="AW223" s="1" t="s">
        <v>429</v>
      </c>
      <c r="AX223" s="1" t="s">
        <v>254</v>
      </c>
      <c r="AY223" s="1" t="s">
        <v>591</v>
      </c>
      <c r="AZ223" s="1" t="s">
        <v>206</v>
      </c>
      <c r="BA223" s="1" t="s">
        <v>172</v>
      </c>
      <c r="BB223" s="1" t="s">
        <v>172</v>
      </c>
      <c r="BC223" s="1" t="s">
        <v>172</v>
      </c>
      <c r="BD223" s="1" t="s">
        <v>172</v>
      </c>
      <c r="BE223" s="1" t="s">
        <v>172</v>
      </c>
      <c r="BF223" s="1" t="s">
        <v>172</v>
      </c>
      <c r="BG223" s="1" t="s">
        <v>172</v>
      </c>
      <c r="BH223" s="1" t="s">
        <v>172</v>
      </c>
      <c r="BI223" s="1" t="s">
        <v>172</v>
      </c>
      <c r="BJ223" s="1" t="s">
        <v>180</v>
      </c>
      <c r="BK223" s="1" t="s">
        <v>274</v>
      </c>
      <c r="BL223" s="1" t="s">
        <v>1294</v>
      </c>
      <c r="BM223" s="1" t="s">
        <v>424</v>
      </c>
      <c r="BN223" s="1" t="s">
        <v>172</v>
      </c>
      <c r="BO223" s="1" t="s">
        <v>167</v>
      </c>
      <c r="BP223" s="1" t="s">
        <v>172</v>
      </c>
      <c r="BQ223" s="1" t="s">
        <v>1297</v>
      </c>
      <c r="BR223" s="1" t="s">
        <v>1298</v>
      </c>
      <c r="BS223" s="1" t="s">
        <v>1299</v>
      </c>
      <c r="BT223" s="14"/>
    </row>
    <row r="224" spans="1:72" x14ac:dyDescent="0.2">
      <c r="A224" s="29">
        <v>44179.951780358795</v>
      </c>
      <c r="B224" s="1" t="s">
        <v>148</v>
      </c>
      <c r="C224" s="15">
        <v>34258</v>
      </c>
      <c r="D224" s="12">
        <v>44182</v>
      </c>
      <c r="E224" s="13">
        <f t="shared" si="11"/>
        <v>27</v>
      </c>
      <c r="F224" s="1" t="s">
        <v>335</v>
      </c>
      <c r="G224" s="1" t="s">
        <v>188</v>
      </c>
      <c r="H224" s="1" t="s">
        <v>21</v>
      </c>
      <c r="I224" s="1" t="s">
        <v>21</v>
      </c>
      <c r="J224" s="1" t="s">
        <v>16</v>
      </c>
      <c r="K224" s="1" t="s">
        <v>16</v>
      </c>
      <c r="L224" s="1" t="s">
        <v>10</v>
      </c>
      <c r="M224" s="1" t="s">
        <v>11</v>
      </c>
      <c r="N224" s="1" t="s">
        <v>12</v>
      </c>
      <c r="O224" s="1" t="s">
        <v>39</v>
      </c>
      <c r="P224" s="1" t="s">
        <v>1295</v>
      </c>
      <c r="Q224" s="1" t="s">
        <v>1300</v>
      </c>
      <c r="R224" s="1" t="s">
        <v>323</v>
      </c>
      <c r="S224" s="1" t="s">
        <v>243</v>
      </c>
      <c r="T224" s="1" t="s">
        <v>1207</v>
      </c>
      <c r="U224" s="1" t="s">
        <v>21</v>
      </c>
      <c r="V224" s="1" t="s">
        <v>1208</v>
      </c>
      <c r="W224" s="1" t="s">
        <v>312</v>
      </c>
      <c r="X224" s="1" t="s">
        <v>357</v>
      </c>
      <c r="Y224" s="1" t="s">
        <v>197</v>
      </c>
      <c r="Z224" s="1">
        <v>2019</v>
      </c>
      <c r="AA224" s="1" t="s">
        <v>423</v>
      </c>
      <c r="AB224" s="1">
        <v>2021</v>
      </c>
      <c r="AC224" s="1" t="s">
        <v>596</v>
      </c>
      <c r="AD224" s="1" t="s">
        <v>446</v>
      </c>
      <c r="AE224" s="1" t="s">
        <v>228</v>
      </c>
      <c r="AF224" s="1" t="s">
        <v>266</v>
      </c>
      <c r="AG224" s="1" t="s">
        <v>165</v>
      </c>
      <c r="AH224" s="1" t="s">
        <v>198</v>
      </c>
      <c r="AI224" s="1" t="s">
        <v>198</v>
      </c>
      <c r="AJ224" s="1" t="s">
        <v>172</v>
      </c>
      <c r="AK224" s="1" t="s">
        <v>168</v>
      </c>
      <c r="AL224" s="1" t="s">
        <v>167</v>
      </c>
      <c r="AM224" s="1" t="s">
        <v>200</v>
      </c>
      <c r="AN224" s="1" t="s">
        <v>169</v>
      </c>
      <c r="AO224" s="1" t="s">
        <v>201</v>
      </c>
      <c r="AP224" s="1" t="s">
        <v>171</v>
      </c>
      <c r="AQ224" s="1" t="s">
        <v>167</v>
      </c>
      <c r="AR224" s="1" t="s">
        <v>167</v>
      </c>
      <c r="AS224" s="1" t="s">
        <v>172</v>
      </c>
      <c r="AT224" s="1" t="s">
        <v>167</v>
      </c>
      <c r="AU224" s="1" t="s">
        <v>202</v>
      </c>
      <c r="AV224" s="1" t="s">
        <v>1278</v>
      </c>
      <c r="AW224" s="1" t="s">
        <v>394</v>
      </c>
      <c r="AX224" s="1" t="s">
        <v>254</v>
      </c>
      <c r="AY224" s="1" t="s">
        <v>177</v>
      </c>
      <c r="AZ224" s="1" t="s">
        <v>498</v>
      </c>
      <c r="BA224" s="1" t="s">
        <v>167</v>
      </c>
      <c r="BB224" s="1" t="s">
        <v>167</v>
      </c>
      <c r="BC224" s="1" t="s">
        <v>167</v>
      </c>
      <c r="BD224" s="1" t="s">
        <v>167</v>
      </c>
      <c r="BE224" s="1" t="s">
        <v>167</v>
      </c>
      <c r="BF224" s="1" t="s">
        <v>167</v>
      </c>
      <c r="BG224" s="1" t="s">
        <v>167</v>
      </c>
      <c r="BH224" s="1" t="s">
        <v>167</v>
      </c>
      <c r="BI224" s="1" t="s">
        <v>167</v>
      </c>
      <c r="BJ224" s="1" t="s">
        <v>1115</v>
      </c>
      <c r="BK224" s="1" t="s">
        <v>317</v>
      </c>
      <c r="BL224" s="1" t="s">
        <v>1115</v>
      </c>
      <c r="BM224" s="1" t="s">
        <v>260</v>
      </c>
      <c r="BN224" s="1" t="s">
        <v>172</v>
      </c>
      <c r="BO224" s="1" t="s">
        <v>172</v>
      </c>
      <c r="BP224" s="1" t="s">
        <v>172</v>
      </c>
      <c r="BQ224" s="1" t="s">
        <v>1301</v>
      </c>
      <c r="BR224" s="1" t="s">
        <v>1302</v>
      </c>
      <c r="BS224" s="1" t="s">
        <v>1297</v>
      </c>
      <c r="BT224" s="14"/>
    </row>
    <row r="225" spans="1:72" x14ac:dyDescent="0.2">
      <c r="A225" s="29">
        <v>44179.952855289353</v>
      </c>
      <c r="B225" s="1" t="s">
        <v>148</v>
      </c>
      <c r="C225" s="15">
        <v>35867</v>
      </c>
      <c r="D225" s="12">
        <v>44182</v>
      </c>
      <c r="E225" s="13">
        <f t="shared" si="11"/>
        <v>22</v>
      </c>
      <c r="F225" s="1" t="s">
        <v>335</v>
      </c>
      <c r="G225" s="1" t="s">
        <v>336</v>
      </c>
      <c r="H225" s="1" t="s">
        <v>21</v>
      </c>
      <c r="I225" s="1" t="s">
        <v>92</v>
      </c>
      <c r="J225" s="1" t="s">
        <v>16</v>
      </c>
      <c r="K225" s="1" t="s">
        <v>16</v>
      </c>
      <c r="L225" s="1" t="s">
        <v>10</v>
      </c>
      <c r="M225" s="1" t="s">
        <v>11</v>
      </c>
      <c r="N225" s="1" t="s">
        <v>18</v>
      </c>
      <c r="O225" s="1" t="s">
        <v>19</v>
      </c>
      <c r="P225" s="1" t="s">
        <v>1283</v>
      </c>
      <c r="Q225" s="1" t="s">
        <v>1284</v>
      </c>
      <c r="R225" s="1" t="s">
        <v>153</v>
      </c>
      <c r="S225" s="1" t="s">
        <v>243</v>
      </c>
      <c r="T225" s="1" t="s">
        <v>1207</v>
      </c>
      <c r="U225" s="1" t="s">
        <v>21</v>
      </c>
      <c r="V225" s="1" t="s">
        <v>1208</v>
      </c>
      <c r="W225" s="1" t="s">
        <v>179</v>
      </c>
      <c r="X225" s="1" t="s">
        <v>179</v>
      </c>
      <c r="Y225" s="1" t="s">
        <v>197</v>
      </c>
      <c r="Z225" s="1">
        <v>2019</v>
      </c>
      <c r="AA225" s="1" t="s">
        <v>159</v>
      </c>
      <c r="AB225" s="1">
        <v>2020</v>
      </c>
      <c r="AC225" s="1" t="s">
        <v>596</v>
      </c>
      <c r="AD225" s="1" t="s">
        <v>446</v>
      </c>
      <c r="AE225" s="1" t="s">
        <v>215</v>
      </c>
      <c r="AF225" s="1" t="s">
        <v>163</v>
      </c>
      <c r="AG225" s="1" t="s">
        <v>165</v>
      </c>
      <c r="AH225" s="1" t="s">
        <v>198</v>
      </c>
      <c r="AI225" s="1" t="s">
        <v>198</v>
      </c>
      <c r="AJ225" s="1" t="s">
        <v>167</v>
      </c>
      <c r="AK225" s="1" t="s">
        <v>168</v>
      </c>
      <c r="AL225" s="1" t="s">
        <v>167</v>
      </c>
      <c r="AM225" s="14"/>
      <c r="AN225" s="1" t="s">
        <v>169</v>
      </c>
      <c r="AO225" s="1" t="s">
        <v>201</v>
      </c>
      <c r="AP225" s="1" t="s">
        <v>171</v>
      </c>
      <c r="AQ225" s="1" t="s">
        <v>172</v>
      </c>
      <c r="AR225" s="1" t="s">
        <v>172</v>
      </c>
      <c r="AS225" s="1" t="s">
        <v>172</v>
      </c>
      <c r="AT225" s="1" t="s">
        <v>172</v>
      </c>
      <c r="AU225" s="1" t="s">
        <v>393</v>
      </c>
      <c r="AV225" s="1" t="s">
        <v>1303</v>
      </c>
      <c r="AW225" s="1" t="s">
        <v>294</v>
      </c>
      <c r="AX225" s="1" t="s">
        <v>387</v>
      </c>
      <c r="AY225" s="1" t="s">
        <v>272</v>
      </c>
      <c r="AZ225" s="1" t="s">
        <v>234</v>
      </c>
      <c r="BA225" s="1" t="s">
        <v>172</v>
      </c>
      <c r="BB225" s="1" t="s">
        <v>167</v>
      </c>
      <c r="BC225" s="1" t="s">
        <v>172</v>
      </c>
      <c r="BD225" s="1" t="s">
        <v>172</v>
      </c>
      <c r="BE225" s="1" t="s">
        <v>172</v>
      </c>
      <c r="BF225" s="1" t="s">
        <v>172</v>
      </c>
      <c r="BG225" s="1" t="s">
        <v>172</v>
      </c>
      <c r="BH225" s="1" t="s">
        <v>172</v>
      </c>
      <c r="BI225" s="1" t="s">
        <v>167</v>
      </c>
      <c r="BJ225" s="1" t="s">
        <v>273</v>
      </c>
      <c r="BK225" s="1" t="s">
        <v>235</v>
      </c>
      <c r="BL225" s="1" t="s">
        <v>778</v>
      </c>
      <c r="BM225" s="1" t="s">
        <v>183</v>
      </c>
      <c r="BN225" s="1" t="s">
        <v>172</v>
      </c>
      <c r="BO225" s="1" t="s">
        <v>172</v>
      </c>
      <c r="BP225" s="1" t="s">
        <v>172</v>
      </c>
      <c r="BQ225" s="1" t="s">
        <v>1304</v>
      </c>
      <c r="BR225" s="1" t="s">
        <v>1305</v>
      </c>
      <c r="BS225" s="1" t="s">
        <v>1306</v>
      </c>
      <c r="BT225" s="14"/>
    </row>
    <row r="226" spans="1:72" x14ac:dyDescent="0.2">
      <c r="A226" s="29">
        <v>44179.955578969908</v>
      </c>
      <c r="B226" s="1" t="s">
        <v>148</v>
      </c>
      <c r="C226" s="15">
        <v>25393</v>
      </c>
      <c r="D226" s="12">
        <v>44182</v>
      </c>
      <c r="E226" s="13">
        <f t="shared" si="11"/>
        <v>51</v>
      </c>
      <c r="F226" s="1" t="s">
        <v>1160</v>
      </c>
      <c r="G226" s="13" t="s">
        <v>1307</v>
      </c>
      <c r="H226" s="1" t="s">
        <v>21</v>
      </c>
      <c r="I226" s="1" t="s">
        <v>21</v>
      </c>
      <c r="J226" s="1" t="s">
        <v>16</v>
      </c>
      <c r="K226" s="1" t="s">
        <v>16</v>
      </c>
      <c r="L226" s="1" t="s">
        <v>10</v>
      </c>
      <c r="M226" s="1" t="s">
        <v>11</v>
      </c>
      <c r="N226" s="1" t="s">
        <v>25</v>
      </c>
      <c r="O226" s="1" t="s">
        <v>39</v>
      </c>
      <c r="P226" s="1" t="s">
        <v>1308</v>
      </c>
      <c r="Q226" s="1" t="s">
        <v>1307</v>
      </c>
      <c r="R226" s="1" t="s">
        <v>323</v>
      </c>
      <c r="S226" s="1" t="s">
        <v>243</v>
      </c>
      <c r="T226" s="1" t="s">
        <v>1248</v>
      </c>
      <c r="U226" s="1" t="s">
        <v>21</v>
      </c>
      <c r="V226" s="1" t="s">
        <v>1261</v>
      </c>
      <c r="W226" s="1" t="s">
        <v>179</v>
      </c>
      <c r="X226" s="1" t="s">
        <v>179</v>
      </c>
      <c r="Y226" s="1" t="s">
        <v>313</v>
      </c>
      <c r="Z226" s="1">
        <v>2019</v>
      </c>
      <c r="AA226" s="1" t="s">
        <v>423</v>
      </c>
      <c r="AB226" s="1">
        <v>2021</v>
      </c>
      <c r="AC226" s="1" t="s">
        <v>248</v>
      </c>
      <c r="AD226" s="1" t="s">
        <v>161</v>
      </c>
      <c r="AE226" s="1" t="s">
        <v>215</v>
      </c>
      <c r="AF226" s="1" t="s">
        <v>314</v>
      </c>
      <c r="AG226" s="1" t="s">
        <v>165</v>
      </c>
      <c r="AH226" s="1" t="s">
        <v>165</v>
      </c>
      <c r="AI226" s="1" t="s">
        <v>339</v>
      </c>
      <c r="AJ226" s="1" t="s">
        <v>167</v>
      </c>
      <c r="AK226" s="1" t="s">
        <v>168</v>
      </c>
      <c r="AL226" s="1" t="s">
        <v>167</v>
      </c>
      <c r="AM226" s="1" t="s">
        <v>290</v>
      </c>
      <c r="AN226" s="1" t="s">
        <v>169</v>
      </c>
      <c r="AO226" s="1" t="s">
        <v>201</v>
      </c>
      <c r="AP226" s="1" t="s">
        <v>171</v>
      </c>
      <c r="AQ226" s="1" t="s">
        <v>172</v>
      </c>
      <c r="AR226" s="1" t="s">
        <v>172</v>
      </c>
      <c r="AS226" s="1" t="s">
        <v>172</v>
      </c>
      <c r="AT226" s="1" t="s">
        <v>167</v>
      </c>
      <c r="AU226" s="1" t="s">
        <v>393</v>
      </c>
      <c r="AV226" s="1" t="s">
        <v>232</v>
      </c>
      <c r="AW226" s="1" t="s">
        <v>233</v>
      </c>
      <c r="AX226" s="1" t="s">
        <v>218</v>
      </c>
      <c r="AY226" s="1" t="s">
        <v>219</v>
      </c>
      <c r="AZ226" s="1" t="s">
        <v>178</v>
      </c>
      <c r="BA226" s="1" t="s">
        <v>172</v>
      </c>
      <c r="BB226" s="1" t="s">
        <v>167</v>
      </c>
      <c r="BC226" s="1" t="s">
        <v>172</v>
      </c>
      <c r="BD226" s="1" t="s">
        <v>172</v>
      </c>
      <c r="BE226" s="1" t="s">
        <v>167</v>
      </c>
      <c r="BF226" s="1" t="s">
        <v>167</v>
      </c>
      <c r="BG226" s="1" t="s">
        <v>172</v>
      </c>
      <c r="BH226" s="1" t="s">
        <v>172</v>
      </c>
      <c r="BI226" s="1" t="s">
        <v>167</v>
      </c>
      <c r="BJ226" s="1" t="s">
        <v>372</v>
      </c>
      <c r="BK226" s="1" t="s">
        <v>258</v>
      </c>
      <c r="BL226" s="1" t="s">
        <v>180</v>
      </c>
      <c r="BM226" s="1" t="s">
        <v>351</v>
      </c>
      <c r="BN226" s="1" t="s">
        <v>172</v>
      </c>
      <c r="BO226" s="1" t="s">
        <v>167</v>
      </c>
      <c r="BP226" s="1" t="s">
        <v>167</v>
      </c>
      <c r="BQ226" s="1" t="s">
        <v>1309</v>
      </c>
      <c r="BR226" s="1" t="s">
        <v>1310</v>
      </c>
      <c r="BS226" s="1" t="s">
        <v>1311</v>
      </c>
      <c r="BT226" s="14"/>
    </row>
    <row r="227" spans="1:72" x14ac:dyDescent="0.2">
      <c r="A227" s="29">
        <v>44179.956279398146</v>
      </c>
      <c r="B227" s="1" t="s">
        <v>148</v>
      </c>
      <c r="C227" s="15">
        <v>31047</v>
      </c>
      <c r="D227" s="12">
        <v>44182</v>
      </c>
      <c r="E227" s="13">
        <f t="shared" si="11"/>
        <v>35</v>
      </c>
      <c r="F227" s="1" t="s">
        <v>497</v>
      </c>
      <c r="G227" s="1" t="s">
        <v>188</v>
      </c>
      <c r="H227" s="1" t="s">
        <v>21</v>
      </c>
      <c r="I227" s="1" t="s">
        <v>68</v>
      </c>
      <c r="J227" s="1" t="s">
        <v>16</v>
      </c>
      <c r="K227" s="1" t="s">
        <v>16</v>
      </c>
      <c r="L227" s="1" t="s">
        <v>10</v>
      </c>
      <c r="M227" s="1" t="s">
        <v>17</v>
      </c>
      <c r="N227" s="1" t="s">
        <v>18</v>
      </c>
      <c r="O227" s="1" t="s">
        <v>19</v>
      </c>
      <c r="P227" s="1" t="s">
        <v>1293</v>
      </c>
      <c r="Q227" s="1" t="s">
        <v>1312</v>
      </c>
      <c r="R227" s="1" t="s">
        <v>192</v>
      </c>
      <c r="S227" s="1" t="s">
        <v>1313</v>
      </c>
      <c r="T227" s="1" t="s">
        <v>1207</v>
      </c>
      <c r="U227" s="1" t="s">
        <v>21</v>
      </c>
      <c r="V227" s="1" t="s">
        <v>1208</v>
      </c>
      <c r="W227" s="1" t="s">
        <v>312</v>
      </c>
      <c r="X227" s="1" t="s">
        <v>357</v>
      </c>
      <c r="Y227" s="1" t="s">
        <v>197</v>
      </c>
      <c r="Z227" s="1">
        <v>2019</v>
      </c>
      <c r="AA227" s="1" t="s">
        <v>423</v>
      </c>
      <c r="AB227" s="1">
        <v>2021</v>
      </c>
      <c r="AC227" s="1" t="s">
        <v>596</v>
      </c>
      <c r="AD227" s="1" t="s">
        <v>446</v>
      </c>
      <c r="AE227" s="1" t="s">
        <v>228</v>
      </c>
      <c r="AF227" s="1" t="s">
        <v>163</v>
      </c>
      <c r="AG227" s="1" t="s">
        <v>165</v>
      </c>
      <c r="AH227" s="1" t="s">
        <v>198</v>
      </c>
      <c r="AI227" s="1" t="s">
        <v>198</v>
      </c>
      <c r="AJ227" s="1" t="s">
        <v>167</v>
      </c>
      <c r="AK227" s="1" t="s">
        <v>168</v>
      </c>
      <c r="AL227" s="1" t="s">
        <v>167</v>
      </c>
      <c r="AM227" s="14"/>
      <c r="AN227" s="1" t="s">
        <v>169</v>
      </c>
      <c r="AO227" s="1" t="s">
        <v>201</v>
      </c>
      <c r="AP227" s="1" t="s">
        <v>171</v>
      </c>
      <c r="AQ227" s="1" t="s">
        <v>172</v>
      </c>
      <c r="AR227" s="1" t="s">
        <v>172</v>
      </c>
      <c r="AS227" s="1" t="s">
        <v>172</v>
      </c>
      <c r="AT227" s="1" t="s">
        <v>167</v>
      </c>
      <c r="AU227" s="1" t="s">
        <v>202</v>
      </c>
      <c r="AV227" s="1" t="s">
        <v>174</v>
      </c>
      <c r="AW227" s="1" t="s">
        <v>233</v>
      </c>
      <c r="AX227" s="1" t="s">
        <v>218</v>
      </c>
      <c r="AY227" s="1" t="s">
        <v>272</v>
      </c>
      <c r="AZ227" s="1" t="s">
        <v>178</v>
      </c>
      <c r="BA227" s="1" t="s">
        <v>172</v>
      </c>
      <c r="BB227" s="1" t="s">
        <v>167</v>
      </c>
      <c r="BC227" s="1" t="s">
        <v>172</v>
      </c>
      <c r="BD227" s="1" t="s">
        <v>172</v>
      </c>
      <c r="BE227" s="1" t="s">
        <v>167</v>
      </c>
      <c r="BF227" s="1" t="s">
        <v>172</v>
      </c>
      <c r="BG227" s="1" t="s">
        <v>172</v>
      </c>
      <c r="BH227" s="1" t="s">
        <v>167</v>
      </c>
      <c r="BI227" s="1" t="s">
        <v>179</v>
      </c>
      <c r="BJ227" s="1" t="s">
        <v>295</v>
      </c>
      <c r="BK227" s="1" t="s">
        <v>274</v>
      </c>
      <c r="BL227" s="1" t="s">
        <v>221</v>
      </c>
      <c r="BM227" s="1" t="s">
        <v>237</v>
      </c>
      <c r="BN227" s="1" t="s">
        <v>172</v>
      </c>
      <c r="BO227" s="1" t="s">
        <v>167</v>
      </c>
      <c r="BP227" s="1" t="s">
        <v>172</v>
      </c>
      <c r="BQ227" s="14"/>
      <c r="BR227" s="14"/>
      <c r="BS227" s="14"/>
      <c r="BT227" s="14"/>
    </row>
    <row r="228" spans="1:72" x14ac:dyDescent="0.2">
      <c r="A228" s="29">
        <v>44179.959566759258</v>
      </c>
      <c r="B228" s="1" t="s">
        <v>148</v>
      </c>
      <c r="C228" s="15">
        <v>29055</v>
      </c>
      <c r="D228" s="12">
        <v>44182</v>
      </c>
      <c r="E228" s="13">
        <f t="shared" si="11"/>
        <v>41</v>
      </c>
      <c r="F228" s="1" t="s">
        <v>1160</v>
      </c>
      <c r="G228" s="13" t="s">
        <v>1307</v>
      </c>
      <c r="H228" s="1" t="s">
        <v>21</v>
      </c>
      <c r="I228" s="1" t="s">
        <v>21</v>
      </c>
      <c r="J228" s="1" t="s">
        <v>16</v>
      </c>
      <c r="K228" s="1" t="s">
        <v>16</v>
      </c>
      <c r="L228" s="1" t="s">
        <v>10</v>
      </c>
      <c r="M228" s="1" t="s">
        <v>11</v>
      </c>
      <c r="N228" s="1" t="s">
        <v>18</v>
      </c>
      <c r="O228" s="1" t="s">
        <v>29</v>
      </c>
      <c r="P228" s="1" t="s">
        <v>1283</v>
      </c>
      <c r="Q228" s="1" t="s">
        <v>1162</v>
      </c>
      <c r="R228" s="1" t="s">
        <v>323</v>
      </c>
      <c r="S228" s="1" t="s">
        <v>243</v>
      </c>
      <c r="T228" s="1" t="s">
        <v>1314</v>
      </c>
      <c r="U228" s="1" t="s">
        <v>21</v>
      </c>
      <c r="V228" s="1" t="s">
        <v>1261</v>
      </c>
      <c r="W228" s="1" t="s">
        <v>179</v>
      </c>
      <c r="X228" s="1" t="s">
        <v>179</v>
      </c>
      <c r="Y228" s="1" t="s">
        <v>313</v>
      </c>
      <c r="Z228" s="1">
        <v>2019</v>
      </c>
      <c r="AA228" s="1" t="s">
        <v>423</v>
      </c>
      <c r="AB228" s="1">
        <v>2021</v>
      </c>
      <c r="AC228" s="1" t="s">
        <v>596</v>
      </c>
      <c r="AD228" s="1" t="s">
        <v>161</v>
      </c>
      <c r="AE228" s="1" t="s">
        <v>162</v>
      </c>
      <c r="AF228" s="1" t="s">
        <v>266</v>
      </c>
      <c r="AG228" s="1" t="s">
        <v>165</v>
      </c>
      <c r="AH228" s="1" t="s">
        <v>198</v>
      </c>
      <c r="AI228" s="1" t="s">
        <v>339</v>
      </c>
      <c r="AJ228" s="1" t="s">
        <v>167</v>
      </c>
      <c r="AK228" s="1" t="s">
        <v>290</v>
      </c>
      <c r="AL228" s="1" t="s">
        <v>172</v>
      </c>
      <c r="AM228" s="1" t="s">
        <v>290</v>
      </c>
      <c r="AN228" s="1" t="s">
        <v>169</v>
      </c>
      <c r="AO228" s="1" t="s">
        <v>201</v>
      </c>
      <c r="AP228" s="1" t="s">
        <v>171</v>
      </c>
      <c r="AQ228" s="1" t="s">
        <v>172</v>
      </c>
      <c r="AR228" s="1" t="s">
        <v>172</v>
      </c>
      <c r="AS228" s="1" t="s">
        <v>172</v>
      </c>
      <c r="AT228" s="1" t="s">
        <v>167</v>
      </c>
      <c r="AU228" s="1" t="s">
        <v>465</v>
      </c>
      <c r="AV228" s="1" t="s">
        <v>1315</v>
      </c>
      <c r="AW228" s="1" t="s">
        <v>360</v>
      </c>
      <c r="AX228" s="1" t="s">
        <v>218</v>
      </c>
      <c r="AY228" s="1" t="s">
        <v>177</v>
      </c>
      <c r="AZ228" s="1" t="s">
        <v>206</v>
      </c>
      <c r="BA228" s="1" t="s">
        <v>172</v>
      </c>
      <c r="BB228" s="1" t="s">
        <v>167</v>
      </c>
      <c r="BC228" s="1" t="s">
        <v>172</v>
      </c>
      <c r="BD228" s="1" t="s">
        <v>172</v>
      </c>
      <c r="BE228" s="1" t="s">
        <v>167</v>
      </c>
      <c r="BF228" s="1" t="s">
        <v>167</v>
      </c>
      <c r="BG228" s="1" t="s">
        <v>172</v>
      </c>
      <c r="BH228" s="1" t="s">
        <v>172</v>
      </c>
      <c r="BI228" s="1" t="s">
        <v>172</v>
      </c>
      <c r="BJ228" s="1" t="s">
        <v>180</v>
      </c>
      <c r="BK228" s="1" t="s">
        <v>317</v>
      </c>
      <c r="BL228" s="1" t="s">
        <v>236</v>
      </c>
      <c r="BM228" s="1" t="s">
        <v>209</v>
      </c>
      <c r="BN228" s="1" t="s">
        <v>172</v>
      </c>
      <c r="BO228" s="1" t="s">
        <v>172</v>
      </c>
      <c r="BP228" s="1" t="s">
        <v>172</v>
      </c>
      <c r="BQ228" s="1" t="s">
        <v>1316</v>
      </c>
      <c r="BR228" s="1" t="s">
        <v>1198</v>
      </c>
      <c r="BS228" s="1" t="s">
        <v>1317</v>
      </c>
      <c r="BT228" s="14"/>
    </row>
    <row r="229" spans="1:72" x14ac:dyDescent="0.2">
      <c r="A229" s="29">
        <v>44179.961309872684</v>
      </c>
      <c r="B229" s="1" t="s">
        <v>148</v>
      </c>
      <c r="C229" s="15">
        <v>37062</v>
      </c>
      <c r="D229" s="12">
        <v>44182</v>
      </c>
      <c r="E229" s="13">
        <f t="shared" si="11"/>
        <v>19</v>
      </c>
      <c r="F229" s="1" t="s">
        <v>335</v>
      </c>
      <c r="G229" s="1" t="s">
        <v>188</v>
      </c>
      <c r="H229" s="1" t="s">
        <v>21</v>
      </c>
      <c r="I229" s="1" t="s">
        <v>21</v>
      </c>
      <c r="J229" s="1" t="s">
        <v>16</v>
      </c>
      <c r="K229" s="1" t="s">
        <v>16</v>
      </c>
      <c r="L229" s="1" t="s">
        <v>10</v>
      </c>
      <c r="M229" s="1" t="s">
        <v>11</v>
      </c>
      <c r="N229" s="1" t="s">
        <v>32</v>
      </c>
      <c r="O229" s="1" t="s">
        <v>13</v>
      </c>
      <c r="P229" s="1" t="s">
        <v>1293</v>
      </c>
      <c r="Q229" s="1" t="s">
        <v>1162</v>
      </c>
      <c r="R229" s="1" t="s">
        <v>323</v>
      </c>
      <c r="S229" s="1" t="s">
        <v>243</v>
      </c>
      <c r="T229" s="1" t="s">
        <v>1207</v>
      </c>
      <c r="U229" s="1" t="s">
        <v>21</v>
      </c>
      <c r="V229" s="1" t="s">
        <v>1208</v>
      </c>
      <c r="W229" s="1" t="s">
        <v>312</v>
      </c>
      <c r="X229" s="1" t="s">
        <v>357</v>
      </c>
      <c r="Y229" s="1" t="s">
        <v>197</v>
      </c>
      <c r="Z229" s="1">
        <v>2019</v>
      </c>
      <c r="AA229" s="1" t="s">
        <v>423</v>
      </c>
      <c r="AB229" s="1">
        <v>2021</v>
      </c>
      <c r="AC229" s="1" t="s">
        <v>596</v>
      </c>
      <c r="AD229" s="1" t="s">
        <v>446</v>
      </c>
      <c r="AE229" s="1" t="s">
        <v>162</v>
      </c>
      <c r="AF229" s="1" t="s">
        <v>163</v>
      </c>
      <c r="AG229" s="1" t="s">
        <v>165</v>
      </c>
      <c r="AH229" s="1" t="s">
        <v>198</v>
      </c>
      <c r="AI229" s="1" t="s">
        <v>198</v>
      </c>
      <c r="AJ229" s="1" t="s">
        <v>167</v>
      </c>
      <c r="AK229" s="1" t="s">
        <v>168</v>
      </c>
      <c r="AL229" s="1" t="s">
        <v>167</v>
      </c>
      <c r="AM229" s="14"/>
      <c r="AN229" s="1" t="s">
        <v>169</v>
      </c>
      <c r="AO229" s="1" t="s">
        <v>201</v>
      </c>
      <c r="AP229" s="1" t="s">
        <v>171</v>
      </c>
      <c r="AQ229" s="1" t="s">
        <v>172</v>
      </c>
      <c r="AR229" s="1" t="s">
        <v>172</v>
      </c>
      <c r="AS229" s="1" t="s">
        <v>172</v>
      </c>
      <c r="AT229" s="1" t="s">
        <v>167</v>
      </c>
      <c r="AU229" s="1" t="s">
        <v>369</v>
      </c>
      <c r="AV229" s="1" t="s">
        <v>216</v>
      </c>
      <c r="AW229" s="1" t="s">
        <v>175</v>
      </c>
      <c r="AX229" s="1" t="s">
        <v>218</v>
      </c>
      <c r="AY229" s="1" t="s">
        <v>272</v>
      </c>
      <c r="AZ229" s="1" t="s">
        <v>343</v>
      </c>
      <c r="BA229" s="1" t="s">
        <v>172</v>
      </c>
      <c r="BB229" s="1" t="s">
        <v>172</v>
      </c>
      <c r="BC229" s="1" t="s">
        <v>172</v>
      </c>
      <c r="BD229" s="1" t="s">
        <v>172</v>
      </c>
      <c r="BE229" s="1" t="s">
        <v>172</v>
      </c>
      <c r="BF229" s="1" t="s">
        <v>172</v>
      </c>
      <c r="BG229" s="1" t="s">
        <v>172</v>
      </c>
      <c r="BH229" s="1" t="s">
        <v>172</v>
      </c>
      <c r="BI229" s="1" t="s">
        <v>172</v>
      </c>
      <c r="BJ229" s="1" t="s">
        <v>329</v>
      </c>
      <c r="BK229" s="1" t="s">
        <v>235</v>
      </c>
      <c r="BL229" s="1" t="s">
        <v>208</v>
      </c>
      <c r="BM229" s="1" t="s">
        <v>209</v>
      </c>
      <c r="BN229" s="1" t="s">
        <v>172</v>
      </c>
      <c r="BO229" s="1" t="s">
        <v>167</v>
      </c>
      <c r="BP229" s="1" t="s">
        <v>172</v>
      </c>
      <c r="BQ229" s="14"/>
      <c r="BR229" s="14"/>
      <c r="BS229" s="14"/>
      <c r="BT229" s="14"/>
    </row>
    <row r="230" spans="1:72" x14ac:dyDescent="0.2">
      <c r="A230" s="29">
        <v>44179.963365428237</v>
      </c>
      <c r="B230" s="1" t="s">
        <v>148</v>
      </c>
      <c r="C230" s="15">
        <v>30219</v>
      </c>
      <c r="D230" s="12">
        <v>44182</v>
      </c>
      <c r="E230" s="13">
        <f t="shared" si="11"/>
        <v>38</v>
      </c>
      <c r="F230" s="1" t="s">
        <v>335</v>
      </c>
      <c r="G230" s="1" t="s">
        <v>515</v>
      </c>
      <c r="H230" s="1" t="s">
        <v>21</v>
      </c>
      <c r="I230" s="1" t="s">
        <v>21</v>
      </c>
      <c r="J230" s="1" t="s">
        <v>16</v>
      </c>
      <c r="K230" s="1" t="s">
        <v>16</v>
      </c>
      <c r="L230" s="1" t="s">
        <v>10</v>
      </c>
      <c r="M230" s="1" t="s">
        <v>11</v>
      </c>
      <c r="N230" s="1" t="s">
        <v>32</v>
      </c>
      <c r="O230" s="1" t="s">
        <v>29</v>
      </c>
      <c r="P230" s="1" t="s">
        <v>1308</v>
      </c>
      <c r="Q230" s="1" t="s">
        <v>1307</v>
      </c>
      <c r="R230" s="1" t="s">
        <v>323</v>
      </c>
      <c r="S230" s="1" t="s">
        <v>243</v>
      </c>
      <c r="T230" s="1" t="s">
        <v>1318</v>
      </c>
      <c r="U230" s="1" t="s">
        <v>21</v>
      </c>
      <c r="V230" s="1" t="s">
        <v>1319</v>
      </c>
      <c r="W230" s="1" t="s">
        <v>179</v>
      </c>
      <c r="X230" s="1" t="s">
        <v>179</v>
      </c>
      <c r="Y230" s="1" t="s">
        <v>313</v>
      </c>
      <c r="Z230" s="1">
        <v>2019</v>
      </c>
      <c r="AA230" s="1" t="s">
        <v>423</v>
      </c>
      <c r="AB230" s="1">
        <v>2021</v>
      </c>
      <c r="AC230" s="1" t="s">
        <v>596</v>
      </c>
      <c r="AD230" s="1" t="s">
        <v>161</v>
      </c>
      <c r="AE230" s="1" t="s">
        <v>162</v>
      </c>
      <c r="AF230" s="1" t="s">
        <v>163</v>
      </c>
      <c r="AG230" s="1" t="s">
        <v>165</v>
      </c>
      <c r="AH230" s="1" t="s">
        <v>198</v>
      </c>
      <c r="AI230" s="1" t="s">
        <v>198</v>
      </c>
      <c r="AJ230" s="1" t="s">
        <v>167</v>
      </c>
      <c r="AK230" s="1" t="s">
        <v>168</v>
      </c>
      <c r="AL230" s="1" t="s">
        <v>167</v>
      </c>
      <c r="AM230" s="1" t="s">
        <v>200</v>
      </c>
      <c r="AN230" s="1" t="s">
        <v>169</v>
      </c>
      <c r="AO230" s="1" t="s">
        <v>201</v>
      </c>
      <c r="AP230" s="1" t="s">
        <v>171</v>
      </c>
      <c r="AQ230" s="1" t="s">
        <v>172</v>
      </c>
      <c r="AR230" s="1" t="s">
        <v>172</v>
      </c>
      <c r="AS230" s="1" t="s">
        <v>172</v>
      </c>
      <c r="AT230" s="1" t="s">
        <v>172</v>
      </c>
      <c r="AU230" s="1" t="s">
        <v>369</v>
      </c>
      <c r="AV230" s="1" t="s">
        <v>232</v>
      </c>
      <c r="AW230" s="1" t="s">
        <v>233</v>
      </c>
      <c r="AX230" s="1" t="s">
        <v>204</v>
      </c>
      <c r="AY230" s="1" t="s">
        <v>272</v>
      </c>
      <c r="AZ230" s="1" t="s">
        <v>206</v>
      </c>
      <c r="BA230" s="1" t="s">
        <v>172</v>
      </c>
      <c r="BB230" s="1" t="s">
        <v>167</v>
      </c>
      <c r="BC230" s="1" t="s">
        <v>172</v>
      </c>
      <c r="BD230" s="1" t="s">
        <v>172</v>
      </c>
      <c r="BE230" s="1" t="s">
        <v>172</v>
      </c>
      <c r="BF230" s="1" t="s">
        <v>172</v>
      </c>
      <c r="BG230" s="1" t="s">
        <v>172</v>
      </c>
      <c r="BH230" s="1" t="s">
        <v>172</v>
      </c>
      <c r="BI230" s="1" t="s">
        <v>167</v>
      </c>
      <c r="BJ230" s="1" t="s">
        <v>207</v>
      </c>
      <c r="BK230" s="1" t="s">
        <v>419</v>
      </c>
      <c r="BL230" s="1" t="s">
        <v>811</v>
      </c>
      <c r="BM230" s="1" t="s">
        <v>209</v>
      </c>
      <c r="BN230" s="1" t="s">
        <v>172</v>
      </c>
      <c r="BO230" s="1" t="s">
        <v>167</v>
      </c>
      <c r="BP230" s="1" t="s">
        <v>167</v>
      </c>
      <c r="BQ230" s="1" t="s">
        <v>1320</v>
      </c>
      <c r="BR230" s="1" t="s">
        <v>1321</v>
      </c>
      <c r="BS230" s="1" t="s">
        <v>1322</v>
      </c>
      <c r="BT230" s="14"/>
    </row>
    <row r="231" spans="1:72" x14ac:dyDescent="0.2">
      <c r="A231" s="29">
        <v>44179.963757696758</v>
      </c>
      <c r="B231" s="1" t="s">
        <v>148</v>
      </c>
      <c r="C231" s="15">
        <v>30304</v>
      </c>
      <c r="D231" s="12">
        <v>44182</v>
      </c>
      <c r="E231" s="13">
        <f t="shared" si="11"/>
        <v>38</v>
      </c>
      <c r="F231" s="1" t="s">
        <v>335</v>
      </c>
      <c r="G231" s="1" t="s">
        <v>188</v>
      </c>
      <c r="H231" s="1" t="s">
        <v>21</v>
      </c>
      <c r="I231" s="1" t="s">
        <v>21</v>
      </c>
      <c r="J231" s="1" t="s">
        <v>9</v>
      </c>
      <c r="K231" s="1" t="s">
        <v>23</v>
      </c>
      <c r="L231" s="1" t="s">
        <v>10</v>
      </c>
      <c r="M231" s="1" t="s">
        <v>11</v>
      </c>
      <c r="N231" s="1" t="s">
        <v>32</v>
      </c>
      <c r="O231" s="1" t="s">
        <v>13</v>
      </c>
      <c r="P231" s="1" t="s">
        <v>1293</v>
      </c>
      <c r="Q231" s="1" t="s">
        <v>1312</v>
      </c>
      <c r="R231" s="1" t="s">
        <v>323</v>
      </c>
      <c r="S231" s="1" t="s">
        <v>243</v>
      </c>
      <c r="T231" s="1" t="s">
        <v>1207</v>
      </c>
      <c r="U231" s="1" t="s">
        <v>21</v>
      </c>
      <c r="V231" s="1" t="s">
        <v>1208</v>
      </c>
      <c r="W231" s="1" t="s">
        <v>312</v>
      </c>
      <c r="X231" s="1" t="s">
        <v>357</v>
      </c>
      <c r="Y231" s="1" t="s">
        <v>197</v>
      </c>
      <c r="Z231" s="1">
        <v>2019</v>
      </c>
      <c r="AA231" s="1" t="s">
        <v>423</v>
      </c>
      <c r="AB231" s="1">
        <v>2021</v>
      </c>
      <c r="AC231" s="1" t="s">
        <v>596</v>
      </c>
      <c r="AD231" s="1" t="s">
        <v>446</v>
      </c>
      <c r="AE231" s="1" t="s">
        <v>162</v>
      </c>
      <c r="AF231" s="1" t="s">
        <v>163</v>
      </c>
      <c r="AG231" s="1" t="s">
        <v>165</v>
      </c>
      <c r="AH231" s="1" t="s">
        <v>198</v>
      </c>
      <c r="AI231" s="1" t="s">
        <v>198</v>
      </c>
      <c r="AJ231" s="1" t="s">
        <v>167</v>
      </c>
      <c r="AK231" s="1" t="s">
        <v>168</v>
      </c>
      <c r="AL231" s="1" t="s">
        <v>167</v>
      </c>
      <c r="AM231" s="14"/>
      <c r="AN231" s="1" t="s">
        <v>169</v>
      </c>
      <c r="AO231" s="1" t="s">
        <v>201</v>
      </c>
      <c r="AP231" s="1" t="s">
        <v>171</v>
      </c>
      <c r="AQ231" s="1" t="s">
        <v>172</v>
      </c>
      <c r="AR231" s="1" t="s">
        <v>172</v>
      </c>
      <c r="AS231" s="1" t="s">
        <v>172</v>
      </c>
      <c r="AT231" s="1" t="s">
        <v>167</v>
      </c>
      <c r="AU231" s="1" t="s">
        <v>202</v>
      </c>
      <c r="AV231" s="1" t="s">
        <v>174</v>
      </c>
      <c r="AW231" s="1" t="s">
        <v>1274</v>
      </c>
      <c r="AX231" s="1" t="s">
        <v>218</v>
      </c>
      <c r="AY231" s="1" t="s">
        <v>1323</v>
      </c>
      <c r="AZ231" s="1" t="s">
        <v>482</v>
      </c>
      <c r="BA231" s="1" t="s">
        <v>172</v>
      </c>
      <c r="BB231" s="1" t="s">
        <v>172</v>
      </c>
      <c r="BC231" s="1" t="s">
        <v>172</v>
      </c>
      <c r="BD231" s="1" t="s">
        <v>172</v>
      </c>
      <c r="BE231" s="1" t="s">
        <v>172</v>
      </c>
      <c r="BF231" s="1" t="s">
        <v>172</v>
      </c>
      <c r="BG231" s="1" t="s">
        <v>172</v>
      </c>
      <c r="BH231" s="1" t="s">
        <v>172</v>
      </c>
      <c r="BI231" s="1" t="s">
        <v>172</v>
      </c>
      <c r="BJ231" s="1" t="s">
        <v>329</v>
      </c>
      <c r="BK231" s="1" t="s">
        <v>317</v>
      </c>
      <c r="BL231" s="1" t="s">
        <v>558</v>
      </c>
      <c r="BM231" s="1" t="s">
        <v>841</v>
      </c>
      <c r="BN231" s="1" t="s">
        <v>172</v>
      </c>
      <c r="BO231" s="1" t="s">
        <v>167</v>
      </c>
      <c r="BP231" s="1" t="s">
        <v>172</v>
      </c>
      <c r="BQ231" s="1" t="s">
        <v>1324</v>
      </c>
      <c r="BR231" s="14"/>
      <c r="BS231" s="14"/>
      <c r="BT231" s="14"/>
    </row>
    <row r="232" spans="1:72" x14ac:dyDescent="0.2">
      <c r="A232" s="29">
        <v>44179.965986747688</v>
      </c>
      <c r="B232" s="1" t="s">
        <v>148</v>
      </c>
      <c r="C232" s="15">
        <v>36172</v>
      </c>
      <c r="D232" s="12">
        <v>44182</v>
      </c>
      <c r="E232" s="13">
        <f t="shared" si="11"/>
        <v>21</v>
      </c>
      <c r="F232" s="1" t="s">
        <v>335</v>
      </c>
      <c r="G232" s="1" t="s">
        <v>188</v>
      </c>
      <c r="H232" s="1" t="s">
        <v>21</v>
      </c>
      <c r="I232" s="1" t="s">
        <v>21</v>
      </c>
      <c r="J232" s="1" t="s">
        <v>23</v>
      </c>
      <c r="K232" s="1" t="s">
        <v>16</v>
      </c>
      <c r="L232" s="1" t="s">
        <v>10</v>
      </c>
      <c r="M232" s="1" t="s">
        <v>11</v>
      </c>
      <c r="N232" s="1" t="s">
        <v>25</v>
      </c>
      <c r="O232" s="1" t="s">
        <v>13</v>
      </c>
      <c r="P232" s="1" t="s">
        <v>1283</v>
      </c>
      <c r="Q232" s="1" t="s">
        <v>1312</v>
      </c>
      <c r="R232" s="1" t="s">
        <v>323</v>
      </c>
      <c r="S232" s="1" t="s">
        <v>243</v>
      </c>
      <c r="T232" s="1" t="s">
        <v>1207</v>
      </c>
      <c r="U232" s="1" t="s">
        <v>21</v>
      </c>
      <c r="V232" s="1" t="s">
        <v>1208</v>
      </c>
      <c r="W232" s="1" t="s">
        <v>312</v>
      </c>
      <c r="X232" s="1" t="s">
        <v>357</v>
      </c>
      <c r="Y232" s="1" t="s">
        <v>197</v>
      </c>
      <c r="Z232" s="1">
        <v>2019</v>
      </c>
      <c r="AA232" s="1" t="s">
        <v>423</v>
      </c>
      <c r="AB232" s="1">
        <v>2021</v>
      </c>
      <c r="AC232" s="1" t="s">
        <v>160</v>
      </c>
      <c r="AD232" s="1" t="s">
        <v>446</v>
      </c>
      <c r="AE232" s="1" t="s">
        <v>162</v>
      </c>
      <c r="AF232" s="1" t="s">
        <v>266</v>
      </c>
      <c r="AG232" s="1" t="s">
        <v>165</v>
      </c>
      <c r="AH232" s="1" t="s">
        <v>198</v>
      </c>
      <c r="AI232" s="1" t="s">
        <v>198</v>
      </c>
      <c r="AJ232" s="1" t="s">
        <v>167</v>
      </c>
      <c r="AK232" s="14"/>
      <c r="AL232" s="1" t="s">
        <v>167</v>
      </c>
      <c r="AM232" s="14"/>
      <c r="AN232" s="1" t="s">
        <v>169</v>
      </c>
      <c r="AO232" s="1" t="s">
        <v>201</v>
      </c>
      <c r="AP232" s="1" t="s">
        <v>171</v>
      </c>
      <c r="AQ232" s="1" t="s">
        <v>172</v>
      </c>
      <c r="AR232" s="1" t="s">
        <v>172</v>
      </c>
      <c r="AS232" s="1" t="s">
        <v>172</v>
      </c>
      <c r="AT232" s="1" t="s">
        <v>167</v>
      </c>
      <c r="AU232" s="1" t="s">
        <v>202</v>
      </c>
      <c r="AV232" s="1" t="s">
        <v>174</v>
      </c>
      <c r="AW232" s="1" t="s">
        <v>402</v>
      </c>
      <c r="AX232" s="1" t="s">
        <v>218</v>
      </c>
      <c r="AY232" s="1" t="s">
        <v>272</v>
      </c>
      <c r="AZ232" s="1" t="s">
        <v>256</v>
      </c>
      <c r="BA232" s="1" t="s">
        <v>172</v>
      </c>
      <c r="BB232" s="1" t="s">
        <v>172</v>
      </c>
      <c r="BC232" s="1" t="s">
        <v>172</v>
      </c>
      <c r="BD232" s="1" t="s">
        <v>172</v>
      </c>
      <c r="BE232" s="1" t="s">
        <v>172</v>
      </c>
      <c r="BF232" s="1" t="s">
        <v>172</v>
      </c>
      <c r="BG232" s="1" t="s">
        <v>172</v>
      </c>
      <c r="BH232" s="1" t="s">
        <v>172</v>
      </c>
      <c r="BI232" s="1" t="s">
        <v>172</v>
      </c>
      <c r="BJ232" s="1" t="s">
        <v>329</v>
      </c>
      <c r="BK232" s="1" t="s">
        <v>235</v>
      </c>
      <c r="BL232" s="1" t="s">
        <v>558</v>
      </c>
      <c r="BM232" s="1" t="s">
        <v>351</v>
      </c>
      <c r="BN232" s="1" t="s">
        <v>172</v>
      </c>
      <c r="BO232" s="1" t="s">
        <v>167</v>
      </c>
      <c r="BP232" s="1" t="s">
        <v>172</v>
      </c>
      <c r="BQ232" s="14"/>
      <c r="BR232" s="14"/>
      <c r="BS232" s="14"/>
      <c r="BT232" s="14"/>
    </row>
    <row r="233" spans="1:72" x14ac:dyDescent="0.2">
      <c r="A233" s="29">
        <v>44179.966673217597</v>
      </c>
      <c r="B233" s="1" t="s">
        <v>148</v>
      </c>
      <c r="C233" s="15">
        <v>36701</v>
      </c>
      <c r="D233" s="12">
        <v>44182</v>
      </c>
      <c r="E233" s="13">
        <f t="shared" si="11"/>
        <v>20</v>
      </c>
      <c r="F233" s="1" t="s">
        <v>497</v>
      </c>
      <c r="G233" s="1" t="s">
        <v>676</v>
      </c>
      <c r="H233" s="1" t="s">
        <v>21</v>
      </c>
      <c r="I233" s="1" t="s">
        <v>33</v>
      </c>
      <c r="J233" s="1" t="s">
        <v>16</v>
      </c>
      <c r="K233" s="1" t="s">
        <v>16</v>
      </c>
      <c r="L233" s="1" t="s">
        <v>10</v>
      </c>
      <c r="M233" s="1" t="s">
        <v>17</v>
      </c>
      <c r="N233" s="1" t="s">
        <v>18</v>
      </c>
      <c r="O233" s="1" t="s">
        <v>19</v>
      </c>
      <c r="P233" s="1" t="s">
        <v>1242</v>
      </c>
      <c r="Q233" s="1" t="s">
        <v>1162</v>
      </c>
      <c r="R233" s="1" t="s">
        <v>337</v>
      </c>
      <c r="S233" s="1" t="s">
        <v>243</v>
      </c>
      <c r="T233" s="1" t="s">
        <v>1325</v>
      </c>
      <c r="U233" s="1" t="s">
        <v>21</v>
      </c>
      <c r="V233" s="1" t="s">
        <v>1319</v>
      </c>
      <c r="W233" s="1" t="s">
        <v>179</v>
      </c>
      <c r="X233" s="1" t="s">
        <v>179</v>
      </c>
      <c r="Y233" s="1" t="s">
        <v>313</v>
      </c>
      <c r="Z233" s="1">
        <v>2019</v>
      </c>
      <c r="AA233" s="1" t="s">
        <v>423</v>
      </c>
      <c r="AB233" s="1">
        <v>2021</v>
      </c>
      <c r="AC233" s="1" t="s">
        <v>596</v>
      </c>
      <c r="AD233" s="1" t="s">
        <v>161</v>
      </c>
      <c r="AE233" s="1" t="s">
        <v>162</v>
      </c>
      <c r="AF233" s="1" t="s">
        <v>266</v>
      </c>
      <c r="AG233" s="1" t="s">
        <v>165</v>
      </c>
      <c r="AH233" s="1" t="s">
        <v>165</v>
      </c>
      <c r="AI233" s="1" t="s">
        <v>339</v>
      </c>
      <c r="AJ233" s="1" t="s">
        <v>167</v>
      </c>
      <c r="AK233" s="1" t="s">
        <v>168</v>
      </c>
      <c r="AL233" s="1" t="s">
        <v>167</v>
      </c>
      <c r="AM233" s="1" t="s">
        <v>290</v>
      </c>
      <c r="AN233" s="1" t="s">
        <v>169</v>
      </c>
      <c r="AO233" s="1" t="s">
        <v>201</v>
      </c>
      <c r="AP233" s="1" t="s">
        <v>171</v>
      </c>
      <c r="AQ233" s="1" t="s">
        <v>172</v>
      </c>
      <c r="AR233" s="1" t="s">
        <v>172</v>
      </c>
      <c r="AS233" s="1" t="s">
        <v>172</v>
      </c>
      <c r="AT233" s="1" t="s">
        <v>167</v>
      </c>
      <c r="AU233" s="1" t="s">
        <v>393</v>
      </c>
      <c r="AV233" s="1" t="s">
        <v>232</v>
      </c>
      <c r="AW233" s="1" t="s">
        <v>388</v>
      </c>
      <c r="AX233" s="1" t="s">
        <v>218</v>
      </c>
      <c r="AY233" s="1" t="s">
        <v>272</v>
      </c>
      <c r="AZ233" s="1" t="s">
        <v>206</v>
      </c>
      <c r="BA233" s="1" t="s">
        <v>172</v>
      </c>
      <c r="BB233" s="1" t="s">
        <v>167</v>
      </c>
      <c r="BC233" s="1" t="s">
        <v>172</v>
      </c>
      <c r="BD233" s="1" t="s">
        <v>172</v>
      </c>
      <c r="BE233" s="1" t="s">
        <v>167</v>
      </c>
      <c r="BF233" s="1" t="s">
        <v>167</v>
      </c>
      <c r="BG233" s="1" t="s">
        <v>167</v>
      </c>
      <c r="BH233" s="1" t="s">
        <v>172</v>
      </c>
      <c r="BI233" s="1" t="s">
        <v>167</v>
      </c>
      <c r="BJ233" s="1" t="s">
        <v>207</v>
      </c>
      <c r="BK233" s="1" t="s">
        <v>274</v>
      </c>
      <c r="BL233" s="1" t="s">
        <v>236</v>
      </c>
      <c r="BM233" s="1" t="s">
        <v>209</v>
      </c>
      <c r="BN233" s="1" t="s">
        <v>172</v>
      </c>
      <c r="BO233" s="1" t="s">
        <v>172</v>
      </c>
      <c r="BP233" s="1" t="s">
        <v>172</v>
      </c>
      <c r="BQ233" s="1" t="s">
        <v>1326</v>
      </c>
      <c r="BR233" s="1" t="s">
        <v>1327</v>
      </c>
      <c r="BS233" s="1" t="s">
        <v>1328</v>
      </c>
      <c r="BT233" s="14"/>
    </row>
    <row r="234" spans="1:72" x14ac:dyDescent="0.2">
      <c r="A234" s="29">
        <v>44179.96942739583</v>
      </c>
      <c r="B234" s="1" t="s">
        <v>148</v>
      </c>
      <c r="C234" s="15">
        <v>35768</v>
      </c>
      <c r="D234" s="12">
        <v>44182</v>
      </c>
      <c r="E234" s="13">
        <f t="shared" si="11"/>
        <v>23</v>
      </c>
      <c r="F234" s="1" t="s">
        <v>335</v>
      </c>
      <c r="G234" s="1" t="s">
        <v>676</v>
      </c>
      <c r="H234" s="1" t="s">
        <v>21</v>
      </c>
      <c r="I234" s="1" t="s">
        <v>33</v>
      </c>
      <c r="J234" s="1" t="s">
        <v>16</v>
      </c>
      <c r="K234" s="1" t="s">
        <v>16</v>
      </c>
      <c r="L234" s="1" t="s">
        <v>10</v>
      </c>
      <c r="M234" s="1" t="s">
        <v>11</v>
      </c>
      <c r="N234" s="1" t="s">
        <v>25</v>
      </c>
      <c r="O234" s="1" t="s">
        <v>19</v>
      </c>
      <c r="P234" s="1" t="s">
        <v>1242</v>
      </c>
      <c r="Q234" s="1" t="s">
        <v>1329</v>
      </c>
      <c r="R234" s="1" t="s">
        <v>323</v>
      </c>
      <c r="S234" s="1" t="s">
        <v>243</v>
      </c>
      <c r="T234" s="1" t="s">
        <v>1325</v>
      </c>
      <c r="U234" s="1" t="s">
        <v>21</v>
      </c>
      <c r="V234" s="1" t="s">
        <v>1319</v>
      </c>
      <c r="W234" s="1" t="s">
        <v>179</v>
      </c>
      <c r="X234" s="1" t="s">
        <v>179</v>
      </c>
      <c r="Y234" s="1" t="s">
        <v>313</v>
      </c>
      <c r="Z234" s="1">
        <v>2019</v>
      </c>
      <c r="AA234" s="1" t="s">
        <v>423</v>
      </c>
      <c r="AB234" s="1">
        <v>2021</v>
      </c>
      <c r="AC234" s="1" t="s">
        <v>596</v>
      </c>
      <c r="AD234" s="1" t="s">
        <v>161</v>
      </c>
      <c r="AE234" s="1" t="s">
        <v>215</v>
      </c>
      <c r="AF234" s="1" t="s">
        <v>266</v>
      </c>
      <c r="AG234" s="1" t="s">
        <v>165</v>
      </c>
      <c r="AH234" s="1" t="s">
        <v>165</v>
      </c>
      <c r="AI234" s="1" t="s">
        <v>339</v>
      </c>
      <c r="AJ234" s="1" t="s">
        <v>167</v>
      </c>
      <c r="AK234" s="1" t="s">
        <v>168</v>
      </c>
      <c r="AL234" s="1" t="s">
        <v>167</v>
      </c>
      <c r="AM234" s="1" t="s">
        <v>200</v>
      </c>
      <c r="AN234" s="1" t="s">
        <v>169</v>
      </c>
      <c r="AO234" s="1" t="s">
        <v>201</v>
      </c>
      <c r="AP234" s="1" t="s">
        <v>165</v>
      </c>
      <c r="AQ234" s="1" t="s">
        <v>167</v>
      </c>
      <c r="AR234" s="1" t="s">
        <v>167</v>
      </c>
      <c r="AS234" s="1" t="s">
        <v>167</v>
      </c>
      <c r="AT234" s="1" t="s">
        <v>167</v>
      </c>
      <c r="AU234" s="1" t="s">
        <v>393</v>
      </c>
      <c r="AV234" s="1" t="s">
        <v>359</v>
      </c>
      <c r="AW234" s="1" t="s">
        <v>409</v>
      </c>
      <c r="AX234" s="1" t="s">
        <v>254</v>
      </c>
      <c r="AY234" s="1" t="s">
        <v>205</v>
      </c>
      <c r="AZ234" s="1" t="s">
        <v>206</v>
      </c>
      <c r="BA234" s="1" t="s">
        <v>172</v>
      </c>
      <c r="BB234" s="1" t="s">
        <v>167</v>
      </c>
      <c r="BC234" s="1" t="s">
        <v>172</v>
      </c>
      <c r="BD234" s="1" t="s">
        <v>172</v>
      </c>
      <c r="BE234" s="1" t="s">
        <v>172</v>
      </c>
      <c r="BF234" s="1" t="s">
        <v>172</v>
      </c>
      <c r="BG234" s="1" t="s">
        <v>172</v>
      </c>
      <c r="BH234" s="1" t="s">
        <v>172</v>
      </c>
      <c r="BI234" s="1" t="s">
        <v>167</v>
      </c>
      <c r="BJ234" s="1" t="s">
        <v>207</v>
      </c>
      <c r="BK234" s="1" t="s">
        <v>419</v>
      </c>
      <c r="BL234" s="1" t="s">
        <v>350</v>
      </c>
      <c r="BM234" s="1" t="s">
        <v>424</v>
      </c>
      <c r="BN234" s="1" t="s">
        <v>172</v>
      </c>
      <c r="BO234" s="1" t="s">
        <v>167</v>
      </c>
      <c r="BP234" s="1" t="s">
        <v>172</v>
      </c>
      <c r="BQ234" s="1" t="s">
        <v>1330</v>
      </c>
      <c r="BR234" s="1" t="s">
        <v>1331</v>
      </c>
      <c r="BS234" s="1" t="s">
        <v>1332</v>
      </c>
      <c r="BT234" s="14"/>
    </row>
    <row r="235" spans="1:72" x14ac:dyDescent="0.2">
      <c r="A235" s="29">
        <v>44179.972886076386</v>
      </c>
      <c r="B235" s="1" t="s">
        <v>148</v>
      </c>
      <c r="C235" s="15">
        <v>36766</v>
      </c>
      <c r="D235" s="12">
        <v>44182</v>
      </c>
      <c r="E235" s="13">
        <f t="shared" si="11"/>
        <v>20</v>
      </c>
      <c r="F235" s="1" t="s">
        <v>497</v>
      </c>
      <c r="G235" s="1" t="s">
        <v>676</v>
      </c>
      <c r="H235" s="1" t="s">
        <v>21</v>
      </c>
      <c r="I235" s="1" t="s">
        <v>33</v>
      </c>
      <c r="J235" s="1" t="s">
        <v>16</v>
      </c>
      <c r="K235" s="1" t="s">
        <v>16</v>
      </c>
      <c r="L235" s="1" t="s">
        <v>10</v>
      </c>
      <c r="M235" s="1" t="s">
        <v>11</v>
      </c>
      <c r="N235" s="1" t="s">
        <v>25</v>
      </c>
      <c r="O235" s="1" t="s">
        <v>29</v>
      </c>
      <c r="P235" s="1" t="s">
        <v>1333</v>
      </c>
      <c r="Q235" s="1" t="s">
        <v>1329</v>
      </c>
      <c r="R235" s="1" t="s">
        <v>192</v>
      </c>
      <c r="S235" s="1" t="s">
        <v>243</v>
      </c>
      <c r="T235" s="1" t="s">
        <v>1325</v>
      </c>
      <c r="U235" s="1" t="s">
        <v>21</v>
      </c>
      <c r="V235" s="1" t="s">
        <v>1319</v>
      </c>
      <c r="W235" s="1" t="s">
        <v>179</v>
      </c>
      <c r="X235" s="1" t="s">
        <v>179</v>
      </c>
      <c r="Y235" s="1" t="s">
        <v>313</v>
      </c>
      <c r="Z235" s="1">
        <v>2019</v>
      </c>
      <c r="AA235" s="1" t="s">
        <v>423</v>
      </c>
      <c r="AB235" s="1">
        <v>2021</v>
      </c>
      <c r="AC235" s="1" t="s">
        <v>596</v>
      </c>
      <c r="AD235" s="1" t="s">
        <v>161</v>
      </c>
      <c r="AE235" s="1" t="s">
        <v>162</v>
      </c>
      <c r="AF235" s="1" t="s">
        <v>266</v>
      </c>
      <c r="AG235" s="1" t="s">
        <v>165</v>
      </c>
      <c r="AH235" s="1" t="s">
        <v>165</v>
      </c>
      <c r="AI235" s="1" t="s">
        <v>339</v>
      </c>
      <c r="AJ235" s="1" t="s">
        <v>167</v>
      </c>
      <c r="AK235" s="1" t="s">
        <v>168</v>
      </c>
      <c r="AL235" s="1" t="s">
        <v>167</v>
      </c>
      <c r="AM235" s="1" t="s">
        <v>200</v>
      </c>
      <c r="AN235" s="1" t="s">
        <v>169</v>
      </c>
      <c r="AO235" s="1" t="s">
        <v>201</v>
      </c>
      <c r="AP235" s="1" t="s">
        <v>171</v>
      </c>
      <c r="AQ235" s="1" t="s">
        <v>172</v>
      </c>
      <c r="AR235" s="1" t="s">
        <v>172</v>
      </c>
      <c r="AS235" s="1" t="s">
        <v>172</v>
      </c>
      <c r="AT235" s="1" t="s">
        <v>172</v>
      </c>
      <c r="AU235" s="1" t="s">
        <v>393</v>
      </c>
      <c r="AV235" s="1" t="s">
        <v>1128</v>
      </c>
      <c r="AW235" s="1" t="s">
        <v>429</v>
      </c>
      <c r="AX235" s="1" t="s">
        <v>218</v>
      </c>
      <c r="AY235" s="1" t="s">
        <v>272</v>
      </c>
      <c r="AZ235" s="1" t="s">
        <v>206</v>
      </c>
      <c r="BA235" s="1" t="s">
        <v>172</v>
      </c>
      <c r="BB235" s="1" t="s">
        <v>167</v>
      </c>
      <c r="BC235" s="1" t="s">
        <v>172</v>
      </c>
      <c r="BD235" s="1" t="s">
        <v>172</v>
      </c>
      <c r="BE235" s="1" t="s">
        <v>172</v>
      </c>
      <c r="BF235" s="1" t="s">
        <v>172</v>
      </c>
      <c r="BG235" s="1" t="s">
        <v>172</v>
      </c>
      <c r="BH235" s="1" t="s">
        <v>172</v>
      </c>
      <c r="BI235" s="1" t="s">
        <v>167</v>
      </c>
      <c r="BJ235" s="1" t="s">
        <v>295</v>
      </c>
      <c r="BK235" s="1" t="s">
        <v>181</v>
      </c>
      <c r="BL235" s="1" t="s">
        <v>330</v>
      </c>
      <c r="BM235" s="1" t="s">
        <v>304</v>
      </c>
      <c r="BN235" s="1" t="s">
        <v>172</v>
      </c>
      <c r="BO235" s="1" t="s">
        <v>172</v>
      </c>
      <c r="BP235" s="1" t="s">
        <v>172</v>
      </c>
      <c r="BQ235" s="1" t="s">
        <v>1334</v>
      </c>
      <c r="BR235" s="1" t="s">
        <v>1335</v>
      </c>
      <c r="BS235" s="1" t="s">
        <v>1332</v>
      </c>
      <c r="BT235" s="14"/>
    </row>
    <row r="236" spans="1:72" x14ac:dyDescent="0.2">
      <c r="A236" s="29">
        <v>44179.9754240162</v>
      </c>
      <c r="B236" s="1" t="s">
        <v>148</v>
      </c>
      <c r="C236" s="15">
        <v>31366</v>
      </c>
      <c r="D236" s="12">
        <v>44182</v>
      </c>
      <c r="E236" s="13">
        <f t="shared" si="11"/>
        <v>35</v>
      </c>
      <c r="F236" s="1" t="s">
        <v>497</v>
      </c>
      <c r="G236" s="1" t="s">
        <v>676</v>
      </c>
      <c r="H236" s="1" t="s">
        <v>21</v>
      </c>
      <c r="I236" s="1" t="s">
        <v>33</v>
      </c>
      <c r="J236" s="1" t="s">
        <v>16</v>
      </c>
      <c r="K236" s="1" t="s">
        <v>16</v>
      </c>
      <c r="L236" s="1" t="s">
        <v>10</v>
      </c>
      <c r="M236" s="1" t="s">
        <v>11</v>
      </c>
      <c r="N236" s="1" t="s">
        <v>18</v>
      </c>
      <c r="O236" s="1" t="s">
        <v>29</v>
      </c>
      <c r="P236" s="1" t="s">
        <v>1336</v>
      </c>
      <c r="Q236" s="1" t="s">
        <v>1329</v>
      </c>
      <c r="R236" s="1" t="s">
        <v>323</v>
      </c>
      <c r="S236" s="1" t="s">
        <v>243</v>
      </c>
      <c r="T236" s="1" t="s">
        <v>1337</v>
      </c>
      <c r="U236" s="1" t="s">
        <v>21</v>
      </c>
      <c r="V236" s="1" t="s">
        <v>1338</v>
      </c>
      <c r="W236" s="1" t="s">
        <v>179</v>
      </c>
      <c r="X236" s="1" t="s">
        <v>179</v>
      </c>
      <c r="Y236" s="1" t="s">
        <v>313</v>
      </c>
      <c r="Z236" s="1">
        <v>2019</v>
      </c>
      <c r="AA236" s="1" t="s">
        <v>423</v>
      </c>
      <c r="AB236" s="1">
        <v>2021</v>
      </c>
      <c r="AC236" s="1" t="s">
        <v>596</v>
      </c>
      <c r="AD236" s="1" t="s">
        <v>161</v>
      </c>
      <c r="AE236" s="1" t="s">
        <v>215</v>
      </c>
      <c r="AF236" s="1" t="s">
        <v>266</v>
      </c>
      <c r="AG236" s="1" t="s">
        <v>165</v>
      </c>
      <c r="AH236" s="1" t="s">
        <v>198</v>
      </c>
      <c r="AI236" s="1" t="s">
        <v>198</v>
      </c>
      <c r="AJ236" s="1" t="s">
        <v>167</v>
      </c>
      <c r="AK236" s="1" t="s">
        <v>168</v>
      </c>
      <c r="AL236" s="1" t="s">
        <v>167</v>
      </c>
      <c r="AM236" s="1" t="s">
        <v>200</v>
      </c>
      <c r="AN236" s="1" t="s">
        <v>169</v>
      </c>
      <c r="AO236" s="1" t="s">
        <v>201</v>
      </c>
      <c r="AP236" s="1" t="s">
        <v>171</v>
      </c>
      <c r="AQ236" s="1" t="s">
        <v>172</v>
      </c>
      <c r="AR236" s="1" t="s">
        <v>172</v>
      </c>
      <c r="AS236" s="1" t="s">
        <v>172</v>
      </c>
      <c r="AT236" s="1" t="s">
        <v>172</v>
      </c>
      <c r="AU236" s="1" t="s">
        <v>369</v>
      </c>
      <c r="AV236" s="1" t="s">
        <v>232</v>
      </c>
      <c r="AW236" s="1" t="s">
        <v>233</v>
      </c>
      <c r="AX236" s="1" t="s">
        <v>254</v>
      </c>
      <c r="AY236" s="1" t="s">
        <v>272</v>
      </c>
      <c r="AZ236" s="1" t="s">
        <v>206</v>
      </c>
      <c r="BA236" s="1" t="s">
        <v>172</v>
      </c>
      <c r="BB236" s="1" t="s">
        <v>167</v>
      </c>
      <c r="BC236" s="1" t="s">
        <v>172</v>
      </c>
      <c r="BD236" s="1" t="s">
        <v>172</v>
      </c>
      <c r="BE236" s="1" t="s">
        <v>172</v>
      </c>
      <c r="BF236" s="1" t="s">
        <v>172</v>
      </c>
      <c r="BG236" s="1" t="s">
        <v>172</v>
      </c>
      <c r="BH236" s="1" t="s">
        <v>172</v>
      </c>
      <c r="BI236" s="1" t="s">
        <v>167</v>
      </c>
      <c r="BJ236" s="1" t="s">
        <v>180</v>
      </c>
      <c r="BK236" s="1" t="s">
        <v>317</v>
      </c>
      <c r="BL236" s="1" t="s">
        <v>811</v>
      </c>
      <c r="BM236" s="1" t="s">
        <v>209</v>
      </c>
      <c r="BN236" s="1" t="s">
        <v>172</v>
      </c>
      <c r="BO236" s="1" t="s">
        <v>167</v>
      </c>
      <c r="BP236" s="1" t="s">
        <v>167</v>
      </c>
      <c r="BQ236" s="14"/>
      <c r="BR236" s="14"/>
      <c r="BS236" s="14"/>
      <c r="BT236" s="14"/>
    </row>
    <row r="237" spans="1:72" x14ac:dyDescent="0.2">
      <c r="A237" s="29">
        <v>44179.978435856479</v>
      </c>
      <c r="B237" s="1" t="s">
        <v>148</v>
      </c>
      <c r="C237" s="15">
        <v>36318</v>
      </c>
      <c r="D237" s="12">
        <v>44182</v>
      </c>
      <c r="E237" s="13">
        <f t="shared" si="11"/>
        <v>21</v>
      </c>
      <c r="F237" s="1" t="s">
        <v>497</v>
      </c>
      <c r="G237" s="1" t="s">
        <v>676</v>
      </c>
      <c r="H237" s="1" t="s">
        <v>21</v>
      </c>
      <c r="I237" s="1" t="s">
        <v>33</v>
      </c>
      <c r="J237" s="1" t="s">
        <v>16</v>
      </c>
      <c r="K237" s="1" t="s">
        <v>16</v>
      </c>
      <c r="L237" s="1" t="s">
        <v>10</v>
      </c>
      <c r="M237" s="1" t="s">
        <v>11</v>
      </c>
      <c r="N237" s="1" t="s">
        <v>25</v>
      </c>
      <c r="O237" s="1" t="s">
        <v>13</v>
      </c>
      <c r="P237" s="1" t="s">
        <v>1336</v>
      </c>
      <c r="Q237" s="1" t="s">
        <v>1329</v>
      </c>
      <c r="R237" s="1" t="s">
        <v>323</v>
      </c>
      <c r="S237" s="1" t="s">
        <v>243</v>
      </c>
      <c r="T237" s="1" t="s">
        <v>1337</v>
      </c>
      <c r="U237" s="1" t="s">
        <v>21</v>
      </c>
      <c r="V237" s="1" t="s">
        <v>1319</v>
      </c>
      <c r="W237" s="1" t="s">
        <v>179</v>
      </c>
      <c r="X237" s="1" t="s">
        <v>179</v>
      </c>
      <c r="Y237" s="1" t="s">
        <v>313</v>
      </c>
      <c r="Z237" s="1">
        <v>2019</v>
      </c>
      <c r="AA237" s="1" t="s">
        <v>423</v>
      </c>
      <c r="AB237" s="1">
        <v>2021</v>
      </c>
      <c r="AC237" s="1" t="s">
        <v>596</v>
      </c>
      <c r="AD237" s="1" t="s">
        <v>161</v>
      </c>
      <c r="AE237" s="1" t="s">
        <v>228</v>
      </c>
      <c r="AF237" s="1" t="s">
        <v>163</v>
      </c>
      <c r="AG237" s="1" t="s">
        <v>165</v>
      </c>
      <c r="AH237" s="1" t="s">
        <v>198</v>
      </c>
      <c r="AI237" s="1" t="s">
        <v>198</v>
      </c>
      <c r="AJ237" s="1" t="s">
        <v>172</v>
      </c>
      <c r="AK237" s="1" t="s">
        <v>290</v>
      </c>
      <c r="AL237" s="1" t="s">
        <v>167</v>
      </c>
      <c r="AM237" s="1" t="s">
        <v>200</v>
      </c>
      <c r="AN237" s="1" t="s">
        <v>169</v>
      </c>
      <c r="AO237" s="1" t="s">
        <v>201</v>
      </c>
      <c r="AP237" s="1" t="s">
        <v>171</v>
      </c>
      <c r="AQ237" s="1" t="s">
        <v>172</v>
      </c>
      <c r="AR237" s="1" t="s">
        <v>172</v>
      </c>
      <c r="AS237" s="1" t="s">
        <v>172</v>
      </c>
      <c r="AT237" s="1" t="s">
        <v>172</v>
      </c>
      <c r="AU237" s="1" t="s">
        <v>369</v>
      </c>
      <c r="AV237" s="1" t="s">
        <v>232</v>
      </c>
      <c r="AW237" s="1" t="s">
        <v>233</v>
      </c>
      <c r="AX237" s="1" t="s">
        <v>204</v>
      </c>
      <c r="AY237" s="1" t="s">
        <v>272</v>
      </c>
      <c r="AZ237" s="1" t="s">
        <v>206</v>
      </c>
      <c r="BA237" s="1" t="s">
        <v>172</v>
      </c>
      <c r="BB237" s="1" t="s">
        <v>167</v>
      </c>
      <c r="BC237" s="1" t="s">
        <v>172</v>
      </c>
      <c r="BD237" s="1" t="s">
        <v>172</v>
      </c>
      <c r="BE237" s="1" t="s">
        <v>172</v>
      </c>
      <c r="BF237" s="1" t="s">
        <v>172</v>
      </c>
      <c r="BG237" s="1" t="s">
        <v>172</v>
      </c>
      <c r="BH237" s="1" t="s">
        <v>172</v>
      </c>
      <c r="BI237" s="1" t="s">
        <v>167</v>
      </c>
      <c r="BJ237" s="1" t="s">
        <v>207</v>
      </c>
      <c r="BK237" s="1" t="s">
        <v>274</v>
      </c>
      <c r="BL237" s="1" t="s">
        <v>259</v>
      </c>
      <c r="BM237" s="1" t="s">
        <v>260</v>
      </c>
      <c r="BN237" s="1" t="s">
        <v>172</v>
      </c>
      <c r="BO237" s="1" t="s">
        <v>172</v>
      </c>
      <c r="BP237" s="1" t="s">
        <v>167</v>
      </c>
      <c r="BQ237" s="1" t="s">
        <v>1339</v>
      </c>
      <c r="BR237" s="14"/>
      <c r="BS237" s="1" t="s">
        <v>1340</v>
      </c>
      <c r="BT237" s="14"/>
    </row>
    <row r="238" spans="1:72" x14ac:dyDescent="0.2">
      <c r="A238" s="29">
        <v>44179.983167048616</v>
      </c>
      <c r="B238" s="1" t="s">
        <v>148</v>
      </c>
      <c r="C238" s="15">
        <v>36797</v>
      </c>
      <c r="D238" s="12">
        <v>44182</v>
      </c>
      <c r="E238" s="13">
        <f t="shared" si="11"/>
        <v>20</v>
      </c>
      <c r="F238" s="1" t="s">
        <v>335</v>
      </c>
      <c r="G238" s="1" t="s">
        <v>676</v>
      </c>
      <c r="H238" s="1" t="s">
        <v>21</v>
      </c>
      <c r="I238" s="1" t="s">
        <v>33</v>
      </c>
      <c r="J238" s="1" t="s">
        <v>16</v>
      </c>
      <c r="K238" s="1" t="s">
        <v>16</v>
      </c>
      <c r="L238" s="1" t="s">
        <v>10</v>
      </c>
      <c r="M238" s="1" t="s">
        <v>11</v>
      </c>
      <c r="N238" s="1" t="s">
        <v>25</v>
      </c>
      <c r="O238" s="1" t="s">
        <v>29</v>
      </c>
      <c r="P238" s="1" t="s">
        <v>1336</v>
      </c>
      <c r="Q238" s="1" t="s">
        <v>1329</v>
      </c>
      <c r="R238" s="1" t="s">
        <v>323</v>
      </c>
      <c r="S238" s="1" t="s">
        <v>243</v>
      </c>
      <c r="T238" s="1" t="s">
        <v>1337</v>
      </c>
      <c r="U238" s="1" t="s">
        <v>21</v>
      </c>
      <c r="V238" s="1" t="s">
        <v>1319</v>
      </c>
      <c r="W238" s="1" t="s">
        <v>179</v>
      </c>
      <c r="X238" s="1" t="s">
        <v>179</v>
      </c>
      <c r="Y238" s="1" t="s">
        <v>313</v>
      </c>
      <c r="Z238" s="1">
        <v>2019</v>
      </c>
      <c r="AA238" s="1" t="s">
        <v>423</v>
      </c>
      <c r="AB238" s="1">
        <v>2021</v>
      </c>
      <c r="AC238" s="1" t="s">
        <v>596</v>
      </c>
      <c r="AD238" s="1" t="s">
        <v>161</v>
      </c>
      <c r="AE238" s="1" t="s">
        <v>162</v>
      </c>
      <c r="AF238" s="1" t="s">
        <v>266</v>
      </c>
      <c r="AG238" s="1" t="s">
        <v>165</v>
      </c>
      <c r="AH238" s="1" t="s">
        <v>165</v>
      </c>
      <c r="AI238" s="1" t="s">
        <v>339</v>
      </c>
      <c r="AJ238" s="1" t="s">
        <v>167</v>
      </c>
      <c r="AK238" s="1" t="s">
        <v>168</v>
      </c>
      <c r="AL238" s="1" t="s">
        <v>167</v>
      </c>
      <c r="AM238" s="1" t="s">
        <v>200</v>
      </c>
      <c r="AN238" s="1" t="s">
        <v>169</v>
      </c>
      <c r="AO238" s="1" t="s">
        <v>201</v>
      </c>
      <c r="AP238" s="1" t="s">
        <v>171</v>
      </c>
      <c r="AQ238" s="1" t="s">
        <v>172</v>
      </c>
      <c r="AR238" s="1" t="s">
        <v>172</v>
      </c>
      <c r="AS238" s="1" t="s">
        <v>172</v>
      </c>
      <c r="AT238" s="1" t="s">
        <v>172</v>
      </c>
      <c r="AU238" s="1" t="s">
        <v>393</v>
      </c>
      <c r="AV238" s="1" t="s">
        <v>1128</v>
      </c>
      <c r="AW238" s="1" t="s">
        <v>402</v>
      </c>
      <c r="AX238" s="1" t="s">
        <v>218</v>
      </c>
      <c r="AY238" s="1" t="s">
        <v>272</v>
      </c>
      <c r="AZ238" s="1" t="s">
        <v>206</v>
      </c>
      <c r="BA238" s="1" t="s">
        <v>172</v>
      </c>
      <c r="BB238" s="1" t="s">
        <v>167</v>
      </c>
      <c r="BC238" s="1" t="s">
        <v>172</v>
      </c>
      <c r="BD238" s="1" t="s">
        <v>172</v>
      </c>
      <c r="BE238" s="1" t="s">
        <v>172</v>
      </c>
      <c r="BF238" s="1" t="s">
        <v>172</v>
      </c>
      <c r="BG238" s="1" t="s">
        <v>172</v>
      </c>
      <c r="BH238" s="1" t="s">
        <v>172</v>
      </c>
      <c r="BI238" s="1" t="s">
        <v>167</v>
      </c>
      <c r="BJ238" s="1" t="s">
        <v>295</v>
      </c>
      <c r="BK238" s="1" t="s">
        <v>235</v>
      </c>
      <c r="BL238" s="1" t="s">
        <v>330</v>
      </c>
      <c r="BM238" s="1" t="s">
        <v>318</v>
      </c>
      <c r="BN238" s="1" t="s">
        <v>172</v>
      </c>
      <c r="BO238" s="1" t="s">
        <v>172</v>
      </c>
      <c r="BP238" s="1" t="s">
        <v>172</v>
      </c>
      <c r="BQ238" s="1" t="s">
        <v>1330</v>
      </c>
      <c r="BR238" s="1" t="s">
        <v>1335</v>
      </c>
      <c r="BS238" s="1" t="s">
        <v>1341</v>
      </c>
      <c r="BT238" s="14"/>
    </row>
    <row r="239" spans="1:72" x14ac:dyDescent="0.2">
      <c r="A239" s="29">
        <v>44179.987022268513</v>
      </c>
      <c r="B239" s="1" t="s">
        <v>148</v>
      </c>
      <c r="C239" s="15">
        <v>37152</v>
      </c>
      <c r="D239" s="12">
        <v>44182</v>
      </c>
      <c r="E239" s="13">
        <f t="shared" si="11"/>
        <v>19</v>
      </c>
      <c r="F239" s="1" t="s">
        <v>497</v>
      </c>
      <c r="G239" s="1" t="s">
        <v>676</v>
      </c>
      <c r="H239" s="1" t="s">
        <v>21</v>
      </c>
      <c r="I239" s="1" t="s">
        <v>108</v>
      </c>
      <c r="J239" s="1" t="s">
        <v>16</v>
      </c>
      <c r="K239" s="1" t="s">
        <v>16</v>
      </c>
      <c r="L239" s="1" t="s">
        <v>10</v>
      </c>
      <c r="M239" s="1" t="s">
        <v>11</v>
      </c>
      <c r="N239" s="1" t="s">
        <v>25</v>
      </c>
      <c r="O239" s="1" t="s">
        <v>29</v>
      </c>
      <c r="P239" s="1" t="s">
        <v>1342</v>
      </c>
      <c r="Q239" s="1" t="s">
        <v>1329</v>
      </c>
      <c r="R239" s="1" t="s">
        <v>323</v>
      </c>
      <c r="S239" s="1" t="s">
        <v>243</v>
      </c>
      <c r="T239" s="1" t="s">
        <v>1325</v>
      </c>
      <c r="U239" s="1" t="s">
        <v>21</v>
      </c>
      <c r="V239" s="1" t="s">
        <v>1319</v>
      </c>
      <c r="W239" s="1" t="s">
        <v>179</v>
      </c>
      <c r="X239" s="1" t="s">
        <v>179</v>
      </c>
      <c r="Y239" s="1" t="s">
        <v>313</v>
      </c>
      <c r="Z239" s="1">
        <v>2019</v>
      </c>
      <c r="AA239" s="1" t="s">
        <v>423</v>
      </c>
      <c r="AB239" s="1">
        <v>2021</v>
      </c>
      <c r="AC239" s="1" t="s">
        <v>596</v>
      </c>
      <c r="AD239" s="1" t="s">
        <v>161</v>
      </c>
      <c r="AE239" s="1" t="s">
        <v>215</v>
      </c>
      <c r="AF239" s="1" t="s">
        <v>266</v>
      </c>
      <c r="AG239" s="1" t="s">
        <v>165</v>
      </c>
      <c r="AH239" s="1" t="s">
        <v>165</v>
      </c>
      <c r="AI239" s="1" t="s">
        <v>339</v>
      </c>
      <c r="AJ239" s="1" t="s">
        <v>167</v>
      </c>
      <c r="AK239" s="1" t="s">
        <v>168</v>
      </c>
      <c r="AL239" s="1" t="s">
        <v>167</v>
      </c>
      <c r="AM239" s="1" t="s">
        <v>326</v>
      </c>
      <c r="AN239" s="1" t="s">
        <v>169</v>
      </c>
      <c r="AO239" s="1" t="s">
        <v>201</v>
      </c>
      <c r="AP239" s="1" t="s">
        <v>171</v>
      </c>
      <c r="AQ239" s="1" t="s">
        <v>172</v>
      </c>
      <c r="AR239" s="1" t="s">
        <v>172</v>
      </c>
      <c r="AS239" s="1" t="s">
        <v>172</v>
      </c>
      <c r="AT239" s="1" t="s">
        <v>167</v>
      </c>
      <c r="AU239" s="1" t="s">
        <v>770</v>
      </c>
      <c r="AV239" s="1" t="s">
        <v>252</v>
      </c>
      <c r="AW239" s="1" t="s">
        <v>233</v>
      </c>
      <c r="AX239" s="1" t="s">
        <v>218</v>
      </c>
      <c r="AY239" s="1" t="s">
        <v>272</v>
      </c>
      <c r="AZ239" s="1" t="s">
        <v>178</v>
      </c>
      <c r="BA239" s="1" t="s">
        <v>172</v>
      </c>
      <c r="BB239" s="1" t="s">
        <v>167</v>
      </c>
      <c r="BC239" s="1" t="s">
        <v>172</v>
      </c>
      <c r="BD239" s="1" t="s">
        <v>172</v>
      </c>
      <c r="BE239" s="1" t="s">
        <v>167</v>
      </c>
      <c r="BF239" s="1" t="s">
        <v>167</v>
      </c>
      <c r="BG239" s="1" t="s">
        <v>172</v>
      </c>
      <c r="BH239" s="1" t="s">
        <v>172</v>
      </c>
      <c r="BI239" s="1" t="s">
        <v>167</v>
      </c>
      <c r="BJ239" s="1" t="s">
        <v>372</v>
      </c>
      <c r="BK239" s="1" t="s">
        <v>419</v>
      </c>
      <c r="BL239" s="1" t="s">
        <v>456</v>
      </c>
      <c r="BM239" s="1" t="s">
        <v>373</v>
      </c>
      <c r="BN239" s="1" t="s">
        <v>172</v>
      </c>
      <c r="BO239" s="1" t="s">
        <v>172</v>
      </c>
      <c r="BP239" s="1" t="s">
        <v>172</v>
      </c>
      <c r="BQ239" s="1" t="s">
        <v>1343</v>
      </c>
      <c r="BR239" s="1" t="s">
        <v>1344</v>
      </c>
      <c r="BS239" s="1" t="s">
        <v>1345</v>
      </c>
      <c r="BT239" s="14"/>
    </row>
    <row r="240" spans="1:72" x14ac:dyDescent="0.2">
      <c r="A240" s="29">
        <v>44179.990095833331</v>
      </c>
      <c r="B240" s="1" t="s">
        <v>148</v>
      </c>
      <c r="C240" s="15">
        <v>28476</v>
      </c>
      <c r="D240" s="12">
        <v>44182</v>
      </c>
      <c r="E240" s="13">
        <f t="shared" si="11"/>
        <v>43</v>
      </c>
      <c r="F240" s="1" t="s">
        <v>335</v>
      </c>
      <c r="G240" s="1" t="s">
        <v>1307</v>
      </c>
      <c r="H240" s="1" t="s">
        <v>21</v>
      </c>
      <c r="I240" s="1" t="s">
        <v>33</v>
      </c>
      <c r="J240" s="1" t="s">
        <v>34</v>
      </c>
      <c r="K240" s="1" t="s">
        <v>23</v>
      </c>
      <c r="L240" s="1" t="s">
        <v>10</v>
      </c>
      <c r="M240" s="1" t="s">
        <v>11</v>
      </c>
      <c r="N240" s="1" t="s">
        <v>25</v>
      </c>
      <c r="O240" s="1" t="s">
        <v>13</v>
      </c>
      <c r="P240" s="1" t="s">
        <v>1293</v>
      </c>
      <c r="Q240" s="1" t="s">
        <v>1329</v>
      </c>
      <c r="R240" s="1" t="s">
        <v>323</v>
      </c>
      <c r="S240" s="1" t="s">
        <v>243</v>
      </c>
      <c r="T240" s="1" t="s">
        <v>1248</v>
      </c>
      <c r="U240" s="1" t="s">
        <v>21</v>
      </c>
      <c r="V240" s="1" t="s">
        <v>1261</v>
      </c>
      <c r="W240" s="1" t="s">
        <v>179</v>
      </c>
      <c r="X240" s="1" t="s">
        <v>179</v>
      </c>
      <c r="Y240" s="1" t="s">
        <v>313</v>
      </c>
      <c r="Z240" s="1">
        <v>2019</v>
      </c>
      <c r="AA240" s="1" t="s">
        <v>423</v>
      </c>
      <c r="AB240" s="1">
        <v>2021</v>
      </c>
      <c r="AC240" s="1" t="s">
        <v>596</v>
      </c>
      <c r="AD240" s="1" t="s">
        <v>161</v>
      </c>
      <c r="AE240" s="1" t="s">
        <v>215</v>
      </c>
      <c r="AF240" s="1" t="s">
        <v>266</v>
      </c>
      <c r="AG240" s="1" t="s">
        <v>165</v>
      </c>
      <c r="AH240" s="1" t="s">
        <v>165</v>
      </c>
      <c r="AI240" s="1" t="s">
        <v>339</v>
      </c>
      <c r="AJ240" s="1" t="s">
        <v>172</v>
      </c>
      <c r="AK240" s="1" t="s">
        <v>168</v>
      </c>
      <c r="AL240" s="1" t="s">
        <v>167</v>
      </c>
      <c r="AM240" s="1" t="s">
        <v>326</v>
      </c>
      <c r="AN240" s="1" t="s">
        <v>169</v>
      </c>
      <c r="AO240" s="1" t="s">
        <v>201</v>
      </c>
      <c r="AP240" s="1" t="s">
        <v>171</v>
      </c>
      <c r="AQ240" s="1" t="s">
        <v>172</v>
      </c>
      <c r="AR240" s="1" t="s">
        <v>172</v>
      </c>
      <c r="AS240" s="1" t="s">
        <v>172</v>
      </c>
      <c r="AT240" s="1" t="s">
        <v>167</v>
      </c>
      <c r="AU240" s="1" t="s">
        <v>770</v>
      </c>
      <c r="AV240" s="1" t="s">
        <v>252</v>
      </c>
      <c r="AW240" s="1" t="s">
        <v>233</v>
      </c>
      <c r="AX240" s="1" t="s">
        <v>218</v>
      </c>
      <c r="AY240" s="1" t="s">
        <v>272</v>
      </c>
      <c r="AZ240" s="1" t="s">
        <v>178</v>
      </c>
      <c r="BA240" s="1" t="s">
        <v>172</v>
      </c>
      <c r="BB240" s="1" t="s">
        <v>167</v>
      </c>
      <c r="BC240" s="1" t="s">
        <v>172</v>
      </c>
      <c r="BD240" s="1" t="s">
        <v>172</v>
      </c>
      <c r="BE240" s="1" t="s">
        <v>167</v>
      </c>
      <c r="BF240" s="1" t="s">
        <v>167</v>
      </c>
      <c r="BG240" s="1" t="s">
        <v>172</v>
      </c>
      <c r="BH240" s="1" t="s">
        <v>172</v>
      </c>
      <c r="BI240" s="1" t="s">
        <v>167</v>
      </c>
      <c r="BJ240" s="1" t="s">
        <v>372</v>
      </c>
      <c r="BK240" s="1" t="s">
        <v>419</v>
      </c>
      <c r="BL240" s="1" t="s">
        <v>456</v>
      </c>
      <c r="BM240" s="1" t="s">
        <v>209</v>
      </c>
      <c r="BN240" s="1" t="s">
        <v>172</v>
      </c>
      <c r="BO240" s="1" t="s">
        <v>172</v>
      </c>
      <c r="BP240" s="1" t="s">
        <v>172</v>
      </c>
      <c r="BQ240" s="1" t="s">
        <v>1346</v>
      </c>
      <c r="BR240" s="1" t="s">
        <v>1347</v>
      </c>
      <c r="BS240" s="1" t="s">
        <v>1348</v>
      </c>
      <c r="BT240" s="14"/>
    </row>
    <row r="241" spans="1:72" x14ac:dyDescent="0.2">
      <c r="A241" s="29">
        <v>44180.366324467592</v>
      </c>
      <c r="B241" s="1" t="s">
        <v>148</v>
      </c>
      <c r="C241" s="15">
        <v>31598</v>
      </c>
      <c r="D241" s="12">
        <v>44182</v>
      </c>
      <c r="E241" s="13">
        <f t="shared" si="11"/>
        <v>34</v>
      </c>
      <c r="F241" s="1" t="s">
        <v>497</v>
      </c>
      <c r="G241" s="1" t="s">
        <v>643</v>
      </c>
      <c r="H241" s="1" t="str">
        <f t="shared" ref="H241:H243" si="19">U241</f>
        <v>Bandung Barat</v>
      </c>
      <c r="I241" s="1" t="s">
        <v>109</v>
      </c>
      <c r="J241" s="1" t="s">
        <v>9</v>
      </c>
      <c r="K241" s="1" t="s">
        <v>16</v>
      </c>
      <c r="L241" s="1" t="s">
        <v>10</v>
      </c>
      <c r="M241" s="1" t="s">
        <v>17</v>
      </c>
      <c r="N241" s="1" t="s">
        <v>18</v>
      </c>
      <c r="O241" s="1" t="s">
        <v>39</v>
      </c>
      <c r="P241" s="1" t="s">
        <v>1349</v>
      </c>
      <c r="Q241" s="1" t="s">
        <v>1162</v>
      </c>
      <c r="R241" s="1" t="s">
        <v>323</v>
      </c>
      <c r="S241" s="1" t="s">
        <v>243</v>
      </c>
      <c r="T241" s="1" t="s">
        <v>1214</v>
      </c>
      <c r="U241" s="1" t="s">
        <v>71</v>
      </c>
      <c r="V241" s="1" t="s">
        <v>1350</v>
      </c>
      <c r="W241" s="1" t="s">
        <v>357</v>
      </c>
      <c r="X241" s="1" t="s">
        <v>312</v>
      </c>
      <c r="Y241" s="1" t="s">
        <v>197</v>
      </c>
      <c r="Z241" s="1">
        <v>2017</v>
      </c>
      <c r="AA241" s="1" t="s">
        <v>366</v>
      </c>
      <c r="AB241" s="1">
        <v>2023</v>
      </c>
      <c r="AC241" s="1" t="s">
        <v>596</v>
      </c>
      <c r="AD241" s="1" t="s">
        <v>446</v>
      </c>
      <c r="AE241" s="1" t="s">
        <v>162</v>
      </c>
      <c r="AF241" s="1" t="s">
        <v>163</v>
      </c>
      <c r="AG241" s="1" t="s">
        <v>165</v>
      </c>
      <c r="AH241" s="1" t="s">
        <v>198</v>
      </c>
      <c r="AI241" s="1" t="s">
        <v>198</v>
      </c>
      <c r="AJ241" s="1" t="s">
        <v>167</v>
      </c>
      <c r="AK241" s="1" t="s">
        <v>168</v>
      </c>
      <c r="AL241" s="1" t="s">
        <v>167</v>
      </c>
      <c r="AM241" s="1" t="s">
        <v>200</v>
      </c>
      <c r="AN241" s="1" t="s">
        <v>169</v>
      </c>
      <c r="AO241" s="1" t="s">
        <v>1235</v>
      </c>
      <c r="AP241" s="1" t="s">
        <v>171</v>
      </c>
      <c r="AQ241" s="1" t="s">
        <v>167</v>
      </c>
      <c r="AR241" s="1" t="s">
        <v>167</v>
      </c>
      <c r="AS241" s="1" t="s">
        <v>167</v>
      </c>
      <c r="AT241" s="1" t="s">
        <v>167</v>
      </c>
      <c r="AU241" s="1" t="s">
        <v>770</v>
      </c>
      <c r="AV241" s="1" t="s">
        <v>232</v>
      </c>
      <c r="AW241" s="1" t="s">
        <v>233</v>
      </c>
      <c r="AX241" s="1" t="s">
        <v>218</v>
      </c>
      <c r="AY241" s="1" t="s">
        <v>219</v>
      </c>
      <c r="AZ241" s="1" t="s">
        <v>178</v>
      </c>
      <c r="BA241" s="1" t="s">
        <v>179</v>
      </c>
      <c r="BB241" s="1" t="s">
        <v>179</v>
      </c>
      <c r="BC241" s="1" t="s">
        <v>179</v>
      </c>
      <c r="BD241" s="1" t="s">
        <v>179</v>
      </c>
      <c r="BE241" s="1" t="s">
        <v>179</v>
      </c>
      <c r="BF241" s="1" t="s">
        <v>179</v>
      </c>
      <c r="BG241" s="1" t="s">
        <v>179</v>
      </c>
      <c r="BH241" s="1" t="s">
        <v>179</v>
      </c>
      <c r="BI241" s="1" t="s">
        <v>179</v>
      </c>
      <c r="BJ241" s="1" t="s">
        <v>295</v>
      </c>
      <c r="BK241" s="1" t="s">
        <v>317</v>
      </c>
      <c r="BL241" s="1" t="s">
        <v>236</v>
      </c>
      <c r="BM241" s="1" t="s">
        <v>209</v>
      </c>
      <c r="BN241" s="1" t="s">
        <v>172</v>
      </c>
      <c r="BO241" s="1" t="s">
        <v>167</v>
      </c>
      <c r="BP241" s="1" t="s">
        <v>167</v>
      </c>
      <c r="BQ241" s="1" t="s">
        <v>509</v>
      </c>
      <c r="BR241" s="1" t="s">
        <v>506</v>
      </c>
      <c r="BS241" s="1" t="s">
        <v>1351</v>
      </c>
      <c r="BT241" s="14"/>
    </row>
    <row r="242" spans="1:72" x14ac:dyDescent="0.2">
      <c r="A242" s="29">
        <v>44180.407198009256</v>
      </c>
      <c r="B242" s="1" t="s">
        <v>148</v>
      </c>
      <c r="C242" s="15">
        <v>33995</v>
      </c>
      <c r="D242" s="12">
        <v>44182</v>
      </c>
      <c r="E242" s="13">
        <f t="shared" si="11"/>
        <v>27</v>
      </c>
      <c r="F242" s="1" t="s">
        <v>497</v>
      </c>
      <c r="G242" s="1" t="s">
        <v>643</v>
      </c>
      <c r="H242" s="1" t="str">
        <f t="shared" si="19"/>
        <v>Bandung Barat</v>
      </c>
      <c r="I242" s="1" t="s">
        <v>100</v>
      </c>
      <c r="J242" s="1" t="s">
        <v>23</v>
      </c>
      <c r="K242" s="1" t="s">
        <v>16</v>
      </c>
      <c r="L242" s="1" t="s">
        <v>10</v>
      </c>
      <c r="M242" s="1" t="s">
        <v>60</v>
      </c>
      <c r="N242" s="1" t="s">
        <v>18</v>
      </c>
      <c r="O242" s="1" t="s">
        <v>29</v>
      </c>
      <c r="P242" s="1" t="s">
        <v>1352</v>
      </c>
      <c r="Q242" s="1" t="s">
        <v>1162</v>
      </c>
      <c r="R242" s="1" t="s">
        <v>323</v>
      </c>
      <c r="S242" s="1" t="s">
        <v>243</v>
      </c>
      <c r="T242" s="1" t="s">
        <v>1208</v>
      </c>
      <c r="U242" s="1" t="s">
        <v>71</v>
      </c>
      <c r="V242" s="1" t="s">
        <v>1208</v>
      </c>
      <c r="W242" s="1" t="s">
        <v>287</v>
      </c>
      <c r="X242" s="1" t="s">
        <v>287</v>
      </c>
      <c r="Y242" s="1" t="s">
        <v>265</v>
      </c>
      <c r="Z242" s="1">
        <v>2014</v>
      </c>
      <c r="AA242" s="1" t="s">
        <v>159</v>
      </c>
      <c r="AB242" s="1">
        <v>2021</v>
      </c>
      <c r="AC242" s="1" t="s">
        <v>596</v>
      </c>
      <c r="AD242" s="1" t="s">
        <v>161</v>
      </c>
      <c r="AE242" s="1" t="s">
        <v>162</v>
      </c>
      <c r="AF242" s="1" t="s">
        <v>266</v>
      </c>
      <c r="AG242" s="1" t="s">
        <v>165</v>
      </c>
      <c r="AH242" s="1" t="s">
        <v>165</v>
      </c>
      <c r="AI242" s="1" t="s">
        <v>198</v>
      </c>
      <c r="AJ242" s="1" t="s">
        <v>167</v>
      </c>
      <c r="AK242" s="1" t="s">
        <v>168</v>
      </c>
      <c r="AL242" s="1" t="s">
        <v>167</v>
      </c>
      <c r="AM242" s="1" t="s">
        <v>200</v>
      </c>
      <c r="AN242" s="1" t="s">
        <v>169</v>
      </c>
      <c r="AO242" s="1" t="s">
        <v>201</v>
      </c>
      <c r="AP242" s="1" t="s">
        <v>171</v>
      </c>
      <c r="AQ242" s="1" t="s">
        <v>172</v>
      </c>
      <c r="AR242" s="1" t="s">
        <v>172</v>
      </c>
      <c r="AS242" s="1" t="s">
        <v>172</v>
      </c>
      <c r="AT242" s="1" t="s">
        <v>172</v>
      </c>
      <c r="AU242" s="1" t="s">
        <v>369</v>
      </c>
      <c r="AV242" s="1" t="s">
        <v>232</v>
      </c>
      <c r="AW242" s="1" t="s">
        <v>233</v>
      </c>
      <c r="AX242" s="1" t="s">
        <v>254</v>
      </c>
      <c r="AY242" s="1" t="s">
        <v>272</v>
      </c>
      <c r="AZ242" s="1" t="s">
        <v>343</v>
      </c>
      <c r="BA242" s="1" t="s">
        <v>172</v>
      </c>
      <c r="BB242" s="1" t="s">
        <v>172</v>
      </c>
      <c r="BC242" s="1" t="s">
        <v>172</v>
      </c>
      <c r="BD242" s="1" t="s">
        <v>172</v>
      </c>
      <c r="BE242" s="1" t="s">
        <v>172</v>
      </c>
      <c r="BF242" s="1" t="s">
        <v>172</v>
      </c>
      <c r="BG242" s="1" t="s">
        <v>172</v>
      </c>
      <c r="BH242" s="1" t="s">
        <v>172</v>
      </c>
      <c r="BI242" s="1" t="s">
        <v>172</v>
      </c>
      <c r="BJ242" s="1" t="s">
        <v>180</v>
      </c>
      <c r="BK242" s="1" t="s">
        <v>274</v>
      </c>
      <c r="BL242" s="1" t="s">
        <v>221</v>
      </c>
      <c r="BM242" s="1" t="s">
        <v>237</v>
      </c>
      <c r="BN242" s="1" t="s">
        <v>172</v>
      </c>
      <c r="BO242" s="1" t="s">
        <v>167</v>
      </c>
      <c r="BP242" s="1" t="s">
        <v>167</v>
      </c>
      <c r="BQ242" s="1" t="s">
        <v>1232</v>
      </c>
      <c r="BR242" s="1" t="s">
        <v>1232</v>
      </c>
      <c r="BS242" s="1" t="s">
        <v>1232</v>
      </c>
      <c r="BT242" s="14"/>
    </row>
    <row r="243" spans="1:72" x14ac:dyDescent="0.2">
      <c r="A243" s="29">
        <v>44180.465004733793</v>
      </c>
      <c r="B243" s="1" t="s">
        <v>148</v>
      </c>
      <c r="C243" s="15">
        <v>35298</v>
      </c>
      <c r="D243" s="12">
        <v>44182</v>
      </c>
      <c r="E243" s="13">
        <f t="shared" si="11"/>
        <v>24</v>
      </c>
      <c r="F243" s="1" t="s">
        <v>497</v>
      </c>
      <c r="G243" s="1" t="s">
        <v>1225</v>
      </c>
      <c r="H243" s="1" t="str">
        <f t="shared" si="19"/>
        <v>Bandung Barat</v>
      </c>
      <c r="I243" s="1" t="s">
        <v>110</v>
      </c>
      <c r="J243" s="1" t="s">
        <v>23</v>
      </c>
      <c r="K243" s="1" t="s">
        <v>23</v>
      </c>
      <c r="L243" s="1" t="s">
        <v>10</v>
      </c>
      <c r="M243" s="1" t="s">
        <v>11</v>
      </c>
      <c r="N243" s="1" t="s">
        <v>25</v>
      </c>
      <c r="O243" s="1" t="s">
        <v>29</v>
      </c>
      <c r="P243" s="1" t="s">
        <v>1353</v>
      </c>
      <c r="Q243" s="1" t="s">
        <v>1162</v>
      </c>
      <c r="R243" s="1" t="s">
        <v>323</v>
      </c>
      <c r="S243" s="1" t="s">
        <v>243</v>
      </c>
      <c r="T243" s="1" t="s">
        <v>1207</v>
      </c>
      <c r="U243" s="1" t="s">
        <v>71</v>
      </c>
      <c r="V243" s="1" t="s">
        <v>1208</v>
      </c>
      <c r="W243" s="1" t="s">
        <v>312</v>
      </c>
      <c r="X243" s="1" t="s">
        <v>179</v>
      </c>
      <c r="Y243" s="1" t="s">
        <v>423</v>
      </c>
      <c r="Z243" s="1">
        <v>2015</v>
      </c>
      <c r="AA243" s="1" t="s">
        <v>521</v>
      </c>
      <c r="AB243" s="1">
        <v>2021</v>
      </c>
      <c r="AC243" s="1" t="s">
        <v>288</v>
      </c>
      <c r="AD243" s="1" t="s">
        <v>161</v>
      </c>
      <c r="AE243" s="1" t="s">
        <v>162</v>
      </c>
      <c r="AF243" s="1" t="s">
        <v>163</v>
      </c>
      <c r="AG243" s="1" t="s">
        <v>165</v>
      </c>
      <c r="AH243" s="1" t="s">
        <v>198</v>
      </c>
      <c r="AI243" s="1" t="s">
        <v>198</v>
      </c>
      <c r="AJ243" s="1" t="s">
        <v>167</v>
      </c>
      <c r="AK243" s="1" t="s">
        <v>480</v>
      </c>
      <c r="AL243" s="1" t="s">
        <v>167</v>
      </c>
      <c r="AM243" s="1" t="s">
        <v>200</v>
      </c>
      <c r="AN243" s="1" t="s">
        <v>169</v>
      </c>
      <c r="AO243" s="1" t="s">
        <v>447</v>
      </c>
      <c r="AP243" s="1" t="s">
        <v>171</v>
      </c>
      <c r="AQ243" s="1" t="s">
        <v>172</v>
      </c>
      <c r="AR243" s="1" t="s">
        <v>172</v>
      </c>
      <c r="AS243" s="1" t="s">
        <v>172</v>
      </c>
      <c r="AT243" s="1" t="s">
        <v>172</v>
      </c>
      <c r="AU243" s="1" t="s">
        <v>369</v>
      </c>
      <c r="AV243" s="1" t="s">
        <v>252</v>
      </c>
      <c r="AW243" s="1" t="s">
        <v>253</v>
      </c>
      <c r="AX243" s="1" t="s">
        <v>254</v>
      </c>
      <c r="AY243" s="1" t="s">
        <v>272</v>
      </c>
      <c r="AZ243" s="1" t="s">
        <v>178</v>
      </c>
      <c r="BA243" s="1" t="s">
        <v>172</v>
      </c>
      <c r="BB243" s="1" t="s">
        <v>167</v>
      </c>
      <c r="BC243" s="1" t="s">
        <v>172</v>
      </c>
      <c r="BD243" s="1" t="s">
        <v>172</v>
      </c>
      <c r="BE243" s="1" t="s">
        <v>167</v>
      </c>
      <c r="BF243" s="1" t="s">
        <v>179</v>
      </c>
      <c r="BG243" s="1" t="s">
        <v>179</v>
      </c>
      <c r="BH243" s="1" t="s">
        <v>172</v>
      </c>
      <c r="BI243" s="1" t="s">
        <v>179</v>
      </c>
      <c r="BJ243" s="1" t="s">
        <v>207</v>
      </c>
      <c r="BK243" s="1" t="s">
        <v>274</v>
      </c>
      <c r="BL243" s="1" t="s">
        <v>259</v>
      </c>
      <c r="BM243" s="1" t="s">
        <v>282</v>
      </c>
      <c r="BN243" s="1" t="s">
        <v>172</v>
      </c>
      <c r="BO243" s="1" t="s">
        <v>172</v>
      </c>
      <c r="BP243" s="1" t="s">
        <v>172</v>
      </c>
      <c r="BQ243" s="14"/>
      <c r="BR243" s="14"/>
      <c r="BS243" s="14"/>
      <c r="BT243" s="14"/>
    </row>
    <row r="244" spans="1:72" x14ac:dyDescent="0.2">
      <c r="A244" s="29">
        <v>44180.57899105324</v>
      </c>
      <c r="B244" s="1" t="s">
        <v>148</v>
      </c>
      <c r="C244" s="15">
        <v>31407</v>
      </c>
      <c r="D244" s="12">
        <v>44182</v>
      </c>
      <c r="E244" s="13">
        <f t="shared" si="11"/>
        <v>35</v>
      </c>
      <c r="F244" s="1" t="s">
        <v>335</v>
      </c>
      <c r="G244" s="1" t="s">
        <v>188</v>
      </c>
      <c r="H244" s="1" t="s">
        <v>21</v>
      </c>
      <c r="I244" s="1" t="s">
        <v>111</v>
      </c>
      <c r="J244" s="1" t="s">
        <v>34</v>
      </c>
      <c r="K244" s="1" t="s">
        <v>9</v>
      </c>
      <c r="L244" s="1" t="s">
        <v>10</v>
      </c>
      <c r="M244" s="1" t="s">
        <v>11</v>
      </c>
      <c r="N244" s="1" t="s">
        <v>25</v>
      </c>
      <c r="O244" s="1" t="s">
        <v>29</v>
      </c>
      <c r="P244" s="1" t="s">
        <v>1283</v>
      </c>
      <c r="Q244" s="1" t="s">
        <v>191</v>
      </c>
      <c r="R244" s="1" t="s">
        <v>192</v>
      </c>
      <c r="S244" s="1" t="s">
        <v>243</v>
      </c>
      <c r="T244" s="1" t="s">
        <v>1207</v>
      </c>
      <c r="U244" s="1" t="s">
        <v>21</v>
      </c>
      <c r="V244" s="1" t="s">
        <v>1208</v>
      </c>
      <c r="W244" s="1" t="s">
        <v>179</v>
      </c>
      <c r="X244" s="1" t="s">
        <v>179</v>
      </c>
      <c r="Y244" s="1" t="s">
        <v>197</v>
      </c>
      <c r="Z244" s="1">
        <v>2019</v>
      </c>
      <c r="AA244" s="1" t="s">
        <v>159</v>
      </c>
      <c r="AB244" s="1">
        <v>2020</v>
      </c>
      <c r="AC244" s="1" t="s">
        <v>160</v>
      </c>
      <c r="AD244" s="1" t="s">
        <v>161</v>
      </c>
      <c r="AE244" s="1" t="s">
        <v>215</v>
      </c>
      <c r="AF244" s="1" t="s">
        <v>314</v>
      </c>
      <c r="AG244" s="1" t="s">
        <v>165</v>
      </c>
      <c r="AH244" s="1" t="s">
        <v>198</v>
      </c>
      <c r="AI244" s="1" t="s">
        <v>198</v>
      </c>
      <c r="AJ244" s="1" t="s">
        <v>167</v>
      </c>
      <c r="AK244" s="1" t="s">
        <v>168</v>
      </c>
      <c r="AL244" s="1" t="s">
        <v>167</v>
      </c>
      <c r="AM244" s="1" t="s">
        <v>200</v>
      </c>
      <c r="AN244" s="1" t="s">
        <v>169</v>
      </c>
      <c r="AO244" s="1" t="s">
        <v>270</v>
      </c>
      <c r="AP244" s="1" t="s">
        <v>171</v>
      </c>
      <c r="AQ244" s="1" t="s">
        <v>172</v>
      </c>
      <c r="AR244" s="1" t="s">
        <v>172</v>
      </c>
      <c r="AS244" s="1" t="s">
        <v>172</v>
      </c>
      <c r="AT244" s="1" t="s">
        <v>172</v>
      </c>
      <c r="AU244" s="1" t="s">
        <v>369</v>
      </c>
      <c r="AV244" s="1" t="s">
        <v>508</v>
      </c>
      <c r="AW244" s="1" t="s">
        <v>394</v>
      </c>
      <c r="AX244" s="1" t="s">
        <v>204</v>
      </c>
      <c r="AY244" s="1" t="s">
        <v>272</v>
      </c>
      <c r="AZ244" s="1" t="s">
        <v>206</v>
      </c>
      <c r="BA244" s="1" t="s">
        <v>172</v>
      </c>
      <c r="BB244" s="1" t="s">
        <v>167</v>
      </c>
      <c r="BC244" s="1" t="s">
        <v>172</v>
      </c>
      <c r="BD244" s="1" t="s">
        <v>172</v>
      </c>
      <c r="BE244" s="1" t="s">
        <v>172</v>
      </c>
      <c r="BF244" s="1" t="s">
        <v>172</v>
      </c>
      <c r="BG244" s="1" t="s">
        <v>172</v>
      </c>
      <c r="BH244" s="1" t="s">
        <v>172</v>
      </c>
      <c r="BI244" s="1" t="s">
        <v>172</v>
      </c>
      <c r="BJ244" s="1" t="s">
        <v>207</v>
      </c>
      <c r="BK244" s="1" t="s">
        <v>235</v>
      </c>
      <c r="BL244" s="1" t="s">
        <v>811</v>
      </c>
      <c r="BM244" s="1" t="s">
        <v>387</v>
      </c>
      <c r="BN244" s="1" t="s">
        <v>172</v>
      </c>
      <c r="BO244" s="1" t="s">
        <v>172</v>
      </c>
      <c r="BP244" s="1" t="s">
        <v>172</v>
      </c>
      <c r="BQ244" s="14"/>
      <c r="BR244" s="14"/>
      <c r="BS244" s="14"/>
      <c r="BT244" s="14"/>
    </row>
    <row r="245" spans="1:72" x14ac:dyDescent="0.2">
      <c r="A245" s="29">
        <v>44180.581273449076</v>
      </c>
      <c r="B245" s="1" t="s">
        <v>148</v>
      </c>
      <c r="C245" s="15">
        <v>36892</v>
      </c>
      <c r="D245" s="12">
        <v>44182</v>
      </c>
      <c r="E245" s="13">
        <f t="shared" si="11"/>
        <v>19</v>
      </c>
      <c r="F245" s="1" t="s">
        <v>497</v>
      </c>
      <c r="G245" s="1" t="s">
        <v>188</v>
      </c>
      <c r="H245" s="1" t="s">
        <v>21</v>
      </c>
      <c r="I245" s="1" t="s">
        <v>21</v>
      </c>
      <c r="J245" s="1" t="s">
        <v>16</v>
      </c>
      <c r="K245" s="1" t="s">
        <v>16</v>
      </c>
      <c r="L245" s="1" t="s">
        <v>10</v>
      </c>
      <c r="M245" s="1" t="s">
        <v>17</v>
      </c>
      <c r="N245" s="1" t="s">
        <v>18</v>
      </c>
      <c r="O245" s="1" t="s">
        <v>13</v>
      </c>
      <c r="P245" s="1" t="s">
        <v>1283</v>
      </c>
      <c r="Q245" s="1" t="s">
        <v>1312</v>
      </c>
      <c r="R245" s="1" t="s">
        <v>337</v>
      </c>
      <c r="S245" s="1" t="s">
        <v>243</v>
      </c>
      <c r="T245" s="1" t="s">
        <v>1207</v>
      </c>
      <c r="U245" s="1" t="s">
        <v>21</v>
      </c>
      <c r="V245" s="1" t="s">
        <v>1208</v>
      </c>
      <c r="W245" s="1" t="s">
        <v>312</v>
      </c>
      <c r="X245" s="1" t="s">
        <v>357</v>
      </c>
      <c r="Y245" s="1" t="s">
        <v>197</v>
      </c>
      <c r="Z245" s="1">
        <v>2019</v>
      </c>
      <c r="AA245" s="1" t="s">
        <v>423</v>
      </c>
      <c r="AB245" s="1">
        <v>2021</v>
      </c>
      <c r="AC245" s="1" t="s">
        <v>596</v>
      </c>
      <c r="AD245" s="1" t="s">
        <v>161</v>
      </c>
      <c r="AE245" s="1" t="s">
        <v>228</v>
      </c>
      <c r="AF245" s="1" t="s">
        <v>163</v>
      </c>
      <c r="AG245" s="1" t="s">
        <v>165</v>
      </c>
      <c r="AH245" s="1" t="s">
        <v>198</v>
      </c>
      <c r="AI245" s="1" t="s">
        <v>198</v>
      </c>
      <c r="AJ245" s="1" t="s">
        <v>167</v>
      </c>
      <c r="AK245" s="14"/>
      <c r="AL245" s="1" t="s">
        <v>172</v>
      </c>
      <c r="AM245" s="1" t="s">
        <v>290</v>
      </c>
      <c r="AN245" s="1" t="s">
        <v>169</v>
      </c>
      <c r="AO245" s="1" t="s">
        <v>230</v>
      </c>
      <c r="AP245" s="1" t="s">
        <v>165</v>
      </c>
      <c r="AQ245" s="1" t="s">
        <v>172</v>
      </c>
      <c r="AR245" s="1" t="s">
        <v>172</v>
      </c>
      <c r="AS245" s="1" t="s">
        <v>172</v>
      </c>
      <c r="AT245" s="1" t="s">
        <v>172</v>
      </c>
      <c r="AU245" s="1" t="s">
        <v>341</v>
      </c>
      <c r="AV245" s="1" t="s">
        <v>252</v>
      </c>
      <c r="AW245" s="1" t="s">
        <v>253</v>
      </c>
      <c r="AX245" s="1" t="s">
        <v>218</v>
      </c>
      <c r="AY245" s="1" t="s">
        <v>272</v>
      </c>
      <c r="AZ245" s="1" t="s">
        <v>206</v>
      </c>
      <c r="BA245" s="1" t="s">
        <v>172</v>
      </c>
      <c r="BB245" s="1" t="s">
        <v>172</v>
      </c>
      <c r="BC245" s="1" t="s">
        <v>172</v>
      </c>
      <c r="BD245" s="1" t="s">
        <v>172</v>
      </c>
      <c r="BE245" s="1" t="s">
        <v>172</v>
      </c>
      <c r="BF245" s="1" t="s">
        <v>172</v>
      </c>
      <c r="BG245" s="1" t="s">
        <v>172</v>
      </c>
      <c r="BH245" s="1" t="s">
        <v>172</v>
      </c>
      <c r="BI245" s="1" t="s">
        <v>172</v>
      </c>
      <c r="BJ245" s="1" t="s">
        <v>329</v>
      </c>
      <c r="BK245" s="1" t="s">
        <v>235</v>
      </c>
      <c r="BL245" s="1" t="s">
        <v>412</v>
      </c>
      <c r="BM245" s="1" t="s">
        <v>468</v>
      </c>
      <c r="BN245" s="1" t="s">
        <v>172</v>
      </c>
      <c r="BO245" s="1" t="s">
        <v>167</v>
      </c>
      <c r="BP245" s="1" t="s">
        <v>167</v>
      </c>
      <c r="BQ245" s="14"/>
      <c r="BR245" s="14"/>
      <c r="BS245" s="14"/>
      <c r="BT245" s="14"/>
    </row>
    <row r="246" spans="1:72" x14ac:dyDescent="0.2">
      <c r="A246" s="29">
        <v>44181.852386979168</v>
      </c>
      <c r="B246" s="1" t="s">
        <v>148</v>
      </c>
      <c r="C246" s="15">
        <v>31990</v>
      </c>
      <c r="D246" s="12">
        <v>44182</v>
      </c>
      <c r="E246" s="13">
        <f t="shared" si="11"/>
        <v>33</v>
      </c>
      <c r="F246" s="1" t="s">
        <v>497</v>
      </c>
      <c r="G246" s="1" t="s">
        <v>676</v>
      </c>
      <c r="H246" s="1" t="s">
        <v>189</v>
      </c>
      <c r="I246" s="1" t="s">
        <v>88</v>
      </c>
      <c r="J246" s="1" t="s">
        <v>16</v>
      </c>
      <c r="K246" s="1" t="s">
        <v>16</v>
      </c>
      <c r="L246" s="1" t="s">
        <v>10</v>
      </c>
      <c r="M246" s="1" t="s">
        <v>17</v>
      </c>
      <c r="N246" s="1" t="s">
        <v>18</v>
      </c>
      <c r="O246" s="1" t="s">
        <v>19</v>
      </c>
      <c r="P246" s="1" t="s">
        <v>1354</v>
      </c>
      <c r="Q246" s="1" t="s">
        <v>1162</v>
      </c>
      <c r="R246" s="1" t="s">
        <v>323</v>
      </c>
      <c r="S246" s="1" t="s">
        <v>193</v>
      </c>
      <c r="T246" s="1" t="s">
        <v>1355</v>
      </c>
      <c r="U246" s="1" t="s">
        <v>189</v>
      </c>
      <c r="V246" s="1" t="s">
        <v>1356</v>
      </c>
      <c r="W246" s="1" t="s">
        <v>157</v>
      </c>
      <c r="X246" s="1" t="s">
        <v>196</v>
      </c>
      <c r="Y246" s="1" t="s">
        <v>197</v>
      </c>
      <c r="Z246" s="1">
        <v>2020</v>
      </c>
      <c r="AA246" s="1" t="s">
        <v>159</v>
      </c>
      <c r="AB246" s="1">
        <v>2021</v>
      </c>
      <c r="AC246" s="1" t="s">
        <v>596</v>
      </c>
      <c r="AD246" s="1" t="s">
        <v>446</v>
      </c>
      <c r="AE246" s="1" t="s">
        <v>215</v>
      </c>
      <c r="AF246" s="1" t="s">
        <v>163</v>
      </c>
      <c r="AG246" s="1" t="s">
        <v>165</v>
      </c>
      <c r="AH246" s="1" t="s">
        <v>198</v>
      </c>
      <c r="AI246" s="1" t="s">
        <v>198</v>
      </c>
      <c r="AJ246" s="1" t="s">
        <v>172</v>
      </c>
      <c r="AK246" s="1" t="s">
        <v>326</v>
      </c>
      <c r="AL246" s="1" t="s">
        <v>167</v>
      </c>
      <c r="AM246" s="14"/>
      <c r="AN246" s="1" t="s">
        <v>169</v>
      </c>
      <c r="AO246" s="1" t="s">
        <v>201</v>
      </c>
      <c r="AP246" s="1" t="s">
        <v>171</v>
      </c>
      <c r="AQ246" s="1" t="s">
        <v>172</v>
      </c>
      <c r="AR246" s="1" t="s">
        <v>172</v>
      </c>
      <c r="AS246" s="1" t="s">
        <v>167</v>
      </c>
      <c r="AT246" s="1" t="s">
        <v>167</v>
      </c>
      <c r="AU246" s="1" t="s">
        <v>231</v>
      </c>
      <c r="AV246" s="1" t="s">
        <v>232</v>
      </c>
      <c r="AW246" s="1" t="s">
        <v>233</v>
      </c>
      <c r="AX246" s="1" t="s">
        <v>204</v>
      </c>
      <c r="AY246" s="1" t="s">
        <v>205</v>
      </c>
      <c r="AZ246" s="1" t="s">
        <v>178</v>
      </c>
      <c r="BA246" s="1" t="s">
        <v>167</v>
      </c>
      <c r="BB246" s="1" t="s">
        <v>167</v>
      </c>
      <c r="BC246" s="1" t="s">
        <v>179</v>
      </c>
      <c r="BD246" s="1" t="s">
        <v>167</v>
      </c>
      <c r="BE246" s="1" t="s">
        <v>167</v>
      </c>
      <c r="BF246" s="1" t="s">
        <v>172</v>
      </c>
      <c r="BG246" s="1" t="s">
        <v>172</v>
      </c>
      <c r="BH246" s="1" t="s">
        <v>172</v>
      </c>
      <c r="BI246" s="1" t="s">
        <v>167</v>
      </c>
      <c r="BJ246" s="1" t="s">
        <v>629</v>
      </c>
      <c r="BK246" s="1" t="s">
        <v>419</v>
      </c>
      <c r="BL246" s="1" t="s">
        <v>350</v>
      </c>
      <c r="BM246" s="1" t="s">
        <v>260</v>
      </c>
      <c r="BN246" s="1" t="s">
        <v>172</v>
      </c>
      <c r="BO246" s="1" t="s">
        <v>167</v>
      </c>
      <c r="BP246" s="1" t="s">
        <v>172</v>
      </c>
      <c r="BQ246" s="1" t="s">
        <v>1357</v>
      </c>
      <c r="BR246" s="1" t="s">
        <v>307</v>
      </c>
      <c r="BS246" s="1" t="s">
        <v>1358</v>
      </c>
      <c r="BT246" s="14"/>
    </row>
    <row r="247" spans="1:72" x14ac:dyDescent="0.2">
      <c r="A247" s="29">
        <v>44182.436263275464</v>
      </c>
      <c r="B247" s="1" t="s">
        <v>148</v>
      </c>
      <c r="C247" s="15">
        <v>32791</v>
      </c>
      <c r="D247" s="12">
        <v>44182</v>
      </c>
      <c r="E247" s="13">
        <f t="shared" si="11"/>
        <v>31</v>
      </c>
      <c r="F247" s="1" t="s">
        <v>497</v>
      </c>
      <c r="G247" s="1" t="s">
        <v>1359</v>
      </c>
      <c r="H247" s="1" t="s">
        <v>189</v>
      </c>
      <c r="I247" s="1" t="s">
        <v>71</v>
      </c>
      <c r="J247" s="1" t="s">
        <v>16</v>
      </c>
      <c r="K247" s="1" t="s">
        <v>16</v>
      </c>
      <c r="L247" s="1" t="s">
        <v>10</v>
      </c>
      <c r="M247" s="1" t="s">
        <v>17</v>
      </c>
      <c r="N247" s="1" t="s">
        <v>18</v>
      </c>
      <c r="O247" s="1" t="s">
        <v>19</v>
      </c>
      <c r="P247" s="1" t="s">
        <v>1360</v>
      </c>
      <c r="Q247" s="1" t="s">
        <v>1162</v>
      </c>
      <c r="R247" s="1" t="s">
        <v>323</v>
      </c>
      <c r="S247" s="1" t="s">
        <v>193</v>
      </c>
      <c r="T247" s="1" t="s">
        <v>1361</v>
      </c>
      <c r="U247" s="1" t="s">
        <v>189</v>
      </c>
      <c r="V247" s="1" t="s">
        <v>1362</v>
      </c>
      <c r="W247" s="1" t="s">
        <v>157</v>
      </c>
      <c r="X247" s="1" t="s">
        <v>196</v>
      </c>
      <c r="Y247" s="1" t="s">
        <v>197</v>
      </c>
      <c r="Z247" s="1">
        <v>2020</v>
      </c>
      <c r="AA247" s="1" t="s">
        <v>159</v>
      </c>
      <c r="AB247" s="1">
        <v>2021</v>
      </c>
      <c r="AC247" s="1" t="s">
        <v>596</v>
      </c>
      <c r="AD247" s="1" t="s">
        <v>161</v>
      </c>
      <c r="AE247" s="1" t="s">
        <v>228</v>
      </c>
      <c r="AF247" s="1" t="s">
        <v>163</v>
      </c>
      <c r="AG247" s="1" t="s">
        <v>165</v>
      </c>
      <c r="AH247" s="1" t="s">
        <v>198</v>
      </c>
      <c r="AI247" s="1" t="s">
        <v>198</v>
      </c>
      <c r="AJ247" s="1" t="s">
        <v>167</v>
      </c>
      <c r="AK247" s="1" t="s">
        <v>168</v>
      </c>
      <c r="AL247" s="1" t="s">
        <v>167</v>
      </c>
      <c r="AM247" s="14"/>
      <c r="AN247" s="1" t="s">
        <v>169</v>
      </c>
      <c r="AO247" s="1" t="s">
        <v>201</v>
      </c>
      <c r="AP247" s="1" t="s">
        <v>171</v>
      </c>
      <c r="AQ247" s="1" t="s">
        <v>172</v>
      </c>
      <c r="AR247" s="1" t="s">
        <v>172</v>
      </c>
      <c r="AS247" s="1" t="s">
        <v>172</v>
      </c>
      <c r="AT247" s="1" t="s">
        <v>172</v>
      </c>
      <c r="AU247" s="1" t="s">
        <v>770</v>
      </c>
      <c r="AV247" s="1" t="s">
        <v>279</v>
      </c>
      <c r="AW247" s="1" t="s">
        <v>792</v>
      </c>
      <c r="AX247" s="1" t="s">
        <v>176</v>
      </c>
      <c r="AY247" s="1" t="s">
        <v>591</v>
      </c>
      <c r="AZ247" s="1" t="s">
        <v>430</v>
      </c>
      <c r="BA247" s="1" t="s">
        <v>172</v>
      </c>
      <c r="BB247" s="1" t="s">
        <v>172</v>
      </c>
      <c r="BC247" s="1" t="s">
        <v>172</v>
      </c>
      <c r="BD247" s="1" t="s">
        <v>172</v>
      </c>
      <c r="BE247" s="1" t="s">
        <v>172</v>
      </c>
      <c r="BF247" s="1" t="s">
        <v>172</v>
      </c>
      <c r="BG247" s="1" t="s">
        <v>172</v>
      </c>
      <c r="BH247" s="1" t="s">
        <v>172</v>
      </c>
      <c r="BI247" s="1" t="s">
        <v>172</v>
      </c>
      <c r="BJ247" s="1" t="s">
        <v>389</v>
      </c>
      <c r="BK247" s="1" t="s">
        <v>274</v>
      </c>
      <c r="BL247" s="1" t="s">
        <v>396</v>
      </c>
      <c r="BM247" s="1" t="s">
        <v>841</v>
      </c>
      <c r="BN247" s="1" t="s">
        <v>167</v>
      </c>
      <c r="BO247" s="1" t="s">
        <v>172</v>
      </c>
      <c r="BP247" s="1" t="s">
        <v>172</v>
      </c>
      <c r="BQ247" s="14"/>
      <c r="BR247" s="14"/>
      <c r="BS247" s="14"/>
      <c r="BT247" s="14"/>
    </row>
    <row r="248" spans="1:72" x14ac:dyDescent="0.2">
      <c r="A248" s="29">
        <v>44182.44078099537</v>
      </c>
      <c r="B248" s="1" t="s">
        <v>148</v>
      </c>
      <c r="C248" s="15">
        <v>29583</v>
      </c>
      <c r="D248" s="12">
        <v>44182</v>
      </c>
      <c r="E248" s="13">
        <f t="shared" si="11"/>
        <v>39</v>
      </c>
      <c r="F248" s="1" t="s">
        <v>497</v>
      </c>
      <c r="G248" s="1" t="s">
        <v>1359</v>
      </c>
      <c r="H248" s="1" t="s">
        <v>189</v>
      </c>
      <c r="I248" s="1" t="s">
        <v>112</v>
      </c>
      <c r="J248" s="1" t="s">
        <v>9</v>
      </c>
      <c r="K248" s="1" t="s">
        <v>23</v>
      </c>
      <c r="L248" s="1" t="s">
        <v>10</v>
      </c>
      <c r="M248" s="1" t="s">
        <v>17</v>
      </c>
      <c r="N248" s="1" t="s">
        <v>18</v>
      </c>
      <c r="O248" s="1" t="s">
        <v>19</v>
      </c>
      <c r="P248" s="1" t="s">
        <v>1363</v>
      </c>
      <c r="Q248" s="1" t="s">
        <v>1162</v>
      </c>
      <c r="R248" s="1" t="s">
        <v>323</v>
      </c>
      <c r="S248" s="1" t="s">
        <v>193</v>
      </c>
      <c r="T248" s="1" t="s">
        <v>1364</v>
      </c>
      <c r="U248" s="1" t="s">
        <v>189</v>
      </c>
      <c r="V248" s="1" t="s">
        <v>1365</v>
      </c>
      <c r="W248" s="1" t="s">
        <v>157</v>
      </c>
      <c r="X248" s="1" t="s">
        <v>196</v>
      </c>
      <c r="Y248" s="1" t="s">
        <v>197</v>
      </c>
      <c r="Z248" s="1">
        <v>2020</v>
      </c>
      <c r="AA248" s="1" t="s">
        <v>159</v>
      </c>
      <c r="AB248" s="1">
        <v>2021</v>
      </c>
      <c r="AC248" s="1" t="s">
        <v>596</v>
      </c>
      <c r="AD248" s="1" t="s">
        <v>446</v>
      </c>
      <c r="AE248" s="1" t="s">
        <v>228</v>
      </c>
      <c r="AF248" s="1" t="s">
        <v>163</v>
      </c>
      <c r="AG248" s="1" t="s">
        <v>165</v>
      </c>
      <c r="AH248" s="1" t="s">
        <v>198</v>
      </c>
      <c r="AI248" s="1" t="s">
        <v>198</v>
      </c>
      <c r="AJ248" s="1" t="s">
        <v>167</v>
      </c>
      <c r="AK248" s="1" t="s">
        <v>168</v>
      </c>
      <c r="AL248" s="1" t="s">
        <v>167</v>
      </c>
      <c r="AM248" s="14"/>
      <c r="AN248" s="1" t="s">
        <v>169</v>
      </c>
      <c r="AO248" s="1" t="s">
        <v>201</v>
      </c>
      <c r="AP248" s="1" t="s">
        <v>171</v>
      </c>
      <c r="AQ248" s="1" t="s">
        <v>172</v>
      </c>
      <c r="AR248" s="1" t="s">
        <v>172</v>
      </c>
      <c r="AS248" s="1" t="s">
        <v>172</v>
      </c>
      <c r="AT248" s="1" t="s">
        <v>172</v>
      </c>
      <c r="AU248" s="1" t="s">
        <v>369</v>
      </c>
      <c r="AV248" s="1" t="s">
        <v>174</v>
      </c>
      <c r="AW248" s="1" t="s">
        <v>792</v>
      </c>
      <c r="AX248" s="1" t="s">
        <v>176</v>
      </c>
      <c r="AY248" s="1" t="s">
        <v>591</v>
      </c>
      <c r="AZ248" s="1" t="s">
        <v>206</v>
      </c>
      <c r="BA248" s="1" t="s">
        <v>172</v>
      </c>
      <c r="BB248" s="1" t="s">
        <v>179</v>
      </c>
      <c r="BC248" s="1" t="s">
        <v>172</v>
      </c>
      <c r="BD248" s="1" t="s">
        <v>172</v>
      </c>
      <c r="BE248" s="1" t="s">
        <v>172</v>
      </c>
      <c r="BF248" s="1" t="s">
        <v>172</v>
      </c>
      <c r="BG248" s="1" t="s">
        <v>172</v>
      </c>
      <c r="BH248" s="1" t="s">
        <v>172</v>
      </c>
      <c r="BI248" s="1" t="s">
        <v>167</v>
      </c>
      <c r="BJ248" s="1" t="s">
        <v>389</v>
      </c>
      <c r="BK248" s="1" t="s">
        <v>419</v>
      </c>
      <c r="BL248" s="1" t="s">
        <v>350</v>
      </c>
      <c r="BM248" s="1" t="s">
        <v>237</v>
      </c>
      <c r="BN248" s="1" t="s">
        <v>172</v>
      </c>
      <c r="BO248" s="1" t="s">
        <v>167</v>
      </c>
      <c r="BP248" s="1" t="s">
        <v>167</v>
      </c>
      <c r="BQ248" s="1" t="s">
        <v>1366</v>
      </c>
      <c r="BR248" s="1" t="s">
        <v>1367</v>
      </c>
      <c r="BS248" s="1" t="s">
        <v>1368</v>
      </c>
      <c r="BT248" s="14"/>
    </row>
    <row r="249" spans="1:72" x14ac:dyDescent="0.2">
      <c r="A249" s="29">
        <v>44182.445605312503</v>
      </c>
      <c r="B249" s="1" t="s">
        <v>148</v>
      </c>
      <c r="C249" s="15">
        <v>34670</v>
      </c>
      <c r="D249" s="12">
        <v>44182</v>
      </c>
      <c r="E249" s="13">
        <f t="shared" si="11"/>
        <v>26</v>
      </c>
      <c r="F249" s="1" t="s">
        <v>497</v>
      </c>
      <c r="G249" s="1" t="s">
        <v>322</v>
      </c>
      <c r="H249" s="1" t="s">
        <v>189</v>
      </c>
      <c r="I249" s="1" t="s">
        <v>88</v>
      </c>
      <c r="J249" s="1" t="s">
        <v>16</v>
      </c>
      <c r="K249" s="1" t="s">
        <v>16</v>
      </c>
      <c r="L249" s="1" t="s">
        <v>10</v>
      </c>
      <c r="M249" s="1" t="s">
        <v>17</v>
      </c>
      <c r="N249" s="1" t="s">
        <v>18</v>
      </c>
      <c r="O249" s="1" t="s">
        <v>19</v>
      </c>
      <c r="P249" s="1" t="s">
        <v>1363</v>
      </c>
      <c r="Q249" s="1" t="s">
        <v>1162</v>
      </c>
      <c r="R249" s="1" t="s">
        <v>323</v>
      </c>
      <c r="S249" s="1" t="s">
        <v>193</v>
      </c>
      <c r="T249" s="1" t="s">
        <v>1369</v>
      </c>
      <c r="U249" s="1" t="s">
        <v>189</v>
      </c>
      <c r="V249" s="1" t="s">
        <v>1370</v>
      </c>
      <c r="W249" s="1" t="s">
        <v>157</v>
      </c>
      <c r="X249" s="1" t="s">
        <v>196</v>
      </c>
      <c r="Y249" s="1" t="s">
        <v>197</v>
      </c>
      <c r="Z249" s="1">
        <v>2020</v>
      </c>
      <c r="AA249" s="1" t="s">
        <v>159</v>
      </c>
      <c r="AB249" s="1">
        <v>2021</v>
      </c>
      <c r="AC249" s="1" t="s">
        <v>596</v>
      </c>
      <c r="AD249" s="1" t="s">
        <v>446</v>
      </c>
      <c r="AE249" s="1" t="s">
        <v>228</v>
      </c>
      <c r="AF249" s="1" t="s">
        <v>266</v>
      </c>
      <c r="AG249" s="1" t="s">
        <v>165</v>
      </c>
      <c r="AH249" s="1" t="s">
        <v>198</v>
      </c>
      <c r="AI249" s="1" t="s">
        <v>543</v>
      </c>
      <c r="AJ249" s="1" t="s">
        <v>167</v>
      </c>
      <c r="AK249" s="1" t="s">
        <v>168</v>
      </c>
      <c r="AL249" s="1" t="s">
        <v>167</v>
      </c>
      <c r="AM249" s="1" t="s">
        <v>290</v>
      </c>
      <c r="AN249" s="1" t="s">
        <v>169</v>
      </c>
      <c r="AO249" s="1" t="s">
        <v>270</v>
      </c>
      <c r="AP249" s="1" t="s">
        <v>171</v>
      </c>
      <c r="AQ249" s="1" t="s">
        <v>172</v>
      </c>
      <c r="AR249" s="1" t="s">
        <v>172</v>
      </c>
      <c r="AS249" s="1" t="s">
        <v>172</v>
      </c>
      <c r="AT249" s="1" t="s">
        <v>172</v>
      </c>
      <c r="AU249" s="1" t="s">
        <v>231</v>
      </c>
      <c r="AV249" s="1" t="s">
        <v>232</v>
      </c>
      <c r="AW249" s="1" t="s">
        <v>233</v>
      </c>
      <c r="AX249" s="1" t="s">
        <v>254</v>
      </c>
      <c r="AY249" s="1" t="s">
        <v>272</v>
      </c>
      <c r="AZ249" s="1" t="s">
        <v>206</v>
      </c>
      <c r="BA249" s="1" t="s">
        <v>172</v>
      </c>
      <c r="BB249" s="1" t="s">
        <v>167</v>
      </c>
      <c r="BC249" s="1" t="s">
        <v>172</v>
      </c>
      <c r="BD249" s="1" t="s">
        <v>172</v>
      </c>
      <c r="BE249" s="1" t="s">
        <v>167</v>
      </c>
      <c r="BF249" s="1" t="s">
        <v>172</v>
      </c>
      <c r="BG249" s="1" t="s">
        <v>172</v>
      </c>
      <c r="BH249" s="1" t="s">
        <v>172</v>
      </c>
      <c r="BI249" s="1" t="s">
        <v>167</v>
      </c>
      <c r="BJ249" s="1" t="s">
        <v>389</v>
      </c>
      <c r="BK249" s="1" t="s">
        <v>317</v>
      </c>
      <c r="BL249" s="1" t="s">
        <v>729</v>
      </c>
      <c r="BM249" s="1" t="s">
        <v>1371</v>
      </c>
      <c r="BN249" s="1" t="s">
        <v>167</v>
      </c>
      <c r="BO249" s="1" t="s">
        <v>167</v>
      </c>
      <c r="BP249" s="1" t="s">
        <v>172</v>
      </c>
      <c r="BQ249" s="1" t="s">
        <v>1372</v>
      </c>
      <c r="BR249" s="1" t="s">
        <v>1373</v>
      </c>
      <c r="BS249" s="1" t="s">
        <v>509</v>
      </c>
      <c r="BT249" s="14"/>
    </row>
    <row r="250" spans="1:72" x14ac:dyDescent="0.2">
      <c r="A250" s="29">
        <v>44182.449855092593</v>
      </c>
      <c r="B250" s="1" t="s">
        <v>148</v>
      </c>
      <c r="C250" s="15">
        <v>31110</v>
      </c>
      <c r="D250" s="12">
        <v>44182</v>
      </c>
      <c r="E250" s="13">
        <f t="shared" si="11"/>
        <v>35</v>
      </c>
      <c r="F250" s="1" t="s">
        <v>497</v>
      </c>
      <c r="G250" s="1" t="s">
        <v>322</v>
      </c>
      <c r="H250" s="1" t="s">
        <v>189</v>
      </c>
      <c r="I250" s="1" t="s">
        <v>113</v>
      </c>
      <c r="J250" s="1" t="s">
        <v>16</v>
      </c>
      <c r="K250" s="1" t="s">
        <v>16</v>
      </c>
      <c r="L250" s="1" t="s">
        <v>10</v>
      </c>
      <c r="M250" s="1" t="s">
        <v>17</v>
      </c>
      <c r="N250" s="1" t="s">
        <v>18</v>
      </c>
      <c r="O250" s="1" t="s">
        <v>19</v>
      </c>
      <c r="P250" s="1" t="s">
        <v>1363</v>
      </c>
      <c r="Q250" s="1" t="s">
        <v>1162</v>
      </c>
      <c r="R250" s="1" t="s">
        <v>323</v>
      </c>
      <c r="S250" s="1" t="s">
        <v>193</v>
      </c>
      <c r="T250" s="1" t="s">
        <v>1364</v>
      </c>
      <c r="U250" s="1" t="s">
        <v>189</v>
      </c>
      <c r="V250" s="1" t="s">
        <v>1374</v>
      </c>
      <c r="W250" s="1" t="s">
        <v>157</v>
      </c>
      <c r="X250" s="1" t="s">
        <v>196</v>
      </c>
      <c r="Y250" s="1" t="s">
        <v>197</v>
      </c>
      <c r="Z250" s="1">
        <v>2020</v>
      </c>
      <c r="AA250" s="1" t="s">
        <v>159</v>
      </c>
      <c r="AB250" s="1">
        <v>2021</v>
      </c>
      <c r="AC250" s="1" t="s">
        <v>596</v>
      </c>
      <c r="AD250" s="1" t="s">
        <v>446</v>
      </c>
      <c r="AE250" s="1" t="s">
        <v>228</v>
      </c>
      <c r="AF250" s="1" t="s">
        <v>266</v>
      </c>
      <c r="AG250" s="1" t="s">
        <v>267</v>
      </c>
      <c r="AH250" s="1" t="s">
        <v>198</v>
      </c>
      <c r="AI250" s="1" t="s">
        <v>198</v>
      </c>
      <c r="AJ250" s="1" t="s">
        <v>167</v>
      </c>
      <c r="AK250" s="1" t="s">
        <v>168</v>
      </c>
      <c r="AL250" s="1" t="s">
        <v>167</v>
      </c>
      <c r="AM250" s="14"/>
      <c r="AN250" s="1" t="s">
        <v>169</v>
      </c>
      <c r="AO250" s="1" t="s">
        <v>201</v>
      </c>
      <c r="AP250" s="1" t="s">
        <v>171</v>
      </c>
      <c r="AQ250" s="1" t="s">
        <v>172</v>
      </c>
      <c r="AR250" s="1" t="s">
        <v>167</v>
      </c>
      <c r="AS250" s="1" t="s">
        <v>172</v>
      </c>
      <c r="AT250" s="1" t="s">
        <v>172</v>
      </c>
      <c r="AU250" s="1" t="s">
        <v>369</v>
      </c>
      <c r="AV250" s="1" t="s">
        <v>370</v>
      </c>
      <c r="AW250" s="1" t="s">
        <v>853</v>
      </c>
      <c r="AX250" s="1" t="s">
        <v>204</v>
      </c>
      <c r="AY250" s="1" t="s">
        <v>1323</v>
      </c>
      <c r="AZ250" s="1" t="s">
        <v>178</v>
      </c>
      <c r="BA250" s="1" t="s">
        <v>167</v>
      </c>
      <c r="BB250" s="1" t="s">
        <v>167</v>
      </c>
      <c r="BC250" s="1" t="s">
        <v>167</v>
      </c>
      <c r="BD250" s="1" t="s">
        <v>167</v>
      </c>
      <c r="BE250" s="1" t="s">
        <v>167</v>
      </c>
      <c r="BF250" s="1" t="s">
        <v>179</v>
      </c>
      <c r="BG250" s="1" t="s">
        <v>172</v>
      </c>
      <c r="BH250" s="1" t="s">
        <v>167</v>
      </c>
      <c r="BI250" s="1" t="s">
        <v>172</v>
      </c>
      <c r="BJ250" s="1" t="s">
        <v>207</v>
      </c>
      <c r="BK250" s="1" t="s">
        <v>419</v>
      </c>
      <c r="BL250" s="1" t="s">
        <v>350</v>
      </c>
      <c r="BM250" s="1" t="s">
        <v>331</v>
      </c>
      <c r="BN250" s="1" t="s">
        <v>172</v>
      </c>
      <c r="BO250" s="1" t="s">
        <v>172</v>
      </c>
      <c r="BP250" s="1" t="s">
        <v>167</v>
      </c>
      <c r="BQ250" s="14"/>
      <c r="BR250" s="14"/>
      <c r="BS250" s="14"/>
      <c r="BT250" s="14"/>
    </row>
    <row r="251" spans="1:72" x14ac:dyDescent="0.2">
      <c r="A251" s="29">
        <v>44182.453118784717</v>
      </c>
      <c r="B251" s="1" t="s">
        <v>148</v>
      </c>
      <c r="C251" s="15">
        <v>21405</v>
      </c>
      <c r="D251" s="12">
        <v>44182</v>
      </c>
      <c r="E251" s="13">
        <f t="shared" si="11"/>
        <v>62</v>
      </c>
      <c r="F251" s="1" t="s">
        <v>1160</v>
      </c>
      <c r="G251" s="1" t="s">
        <v>1359</v>
      </c>
      <c r="H251" s="1" t="s">
        <v>189</v>
      </c>
      <c r="I251" s="1" t="s">
        <v>114</v>
      </c>
      <c r="J251" s="1" t="s">
        <v>9</v>
      </c>
      <c r="K251" s="1" t="s">
        <v>9</v>
      </c>
      <c r="L251" s="1" t="s">
        <v>74</v>
      </c>
      <c r="M251" s="1" t="s">
        <v>17</v>
      </c>
      <c r="N251" s="1" t="s">
        <v>25</v>
      </c>
      <c r="O251" s="1" t="s">
        <v>19</v>
      </c>
      <c r="P251" s="1" t="s">
        <v>1363</v>
      </c>
      <c r="Q251" s="1" t="s">
        <v>1162</v>
      </c>
      <c r="R251" s="1" t="s">
        <v>323</v>
      </c>
      <c r="S251" s="1" t="s">
        <v>193</v>
      </c>
      <c r="T251" s="1" t="s">
        <v>1375</v>
      </c>
      <c r="U251" s="1" t="s">
        <v>189</v>
      </c>
      <c r="V251" s="1" t="s">
        <v>1362</v>
      </c>
      <c r="W251" s="1" t="s">
        <v>157</v>
      </c>
      <c r="X251" s="1" t="s">
        <v>196</v>
      </c>
      <c r="Y251" s="1" t="s">
        <v>197</v>
      </c>
      <c r="Z251" s="1">
        <v>2020</v>
      </c>
      <c r="AA251" s="1" t="s">
        <v>159</v>
      </c>
      <c r="AB251" s="1">
        <v>2021</v>
      </c>
      <c r="AC251" s="1" t="s">
        <v>160</v>
      </c>
      <c r="AD251" s="1" t="s">
        <v>446</v>
      </c>
      <c r="AE251" s="1" t="s">
        <v>162</v>
      </c>
      <c r="AF251" s="1" t="s">
        <v>163</v>
      </c>
      <c r="AG251" s="1" t="s">
        <v>165</v>
      </c>
      <c r="AH251" s="1" t="s">
        <v>165</v>
      </c>
      <c r="AI251" s="1" t="s">
        <v>301</v>
      </c>
      <c r="AJ251" s="1" t="s">
        <v>167</v>
      </c>
      <c r="AK251" s="1" t="s">
        <v>168</v>
      </c>
      <c r="AL251" s="1" t="s">
        <v>167</v>
      </c>
      <c r="AM251" s="1" t="s">
        <v>290</v>
      </c>
      <c r="AN251" s="1" t="s">
        <v>169</v>
      </c>
      <c r="AO251" s="1" t="s">
        <v>1376</v>
      </c>
      <c r="AP251" s="1" t="s">
        <v>171</v>
      </c>
      <c r="AQ251" s="1" t="s">
        <v>172</v>
      </c>
      <c r="AR251" s="1" t="s">
        <v>172</v>
      </c>
      <c r="AS251" s="1" t="s">
        <v>172</v>
      </c>
      <c r="AT251" s="1" t="s">
        <v>172</v>
      </c>
      <c r="AU251" s="1" t="s">
        <v>231</v>
      </c>
      <c r="AV251" s="1" t="s">
        <v>232</v>
      </c>
      <c r="AW251" s="1" t="s">
        <v>315</v>
      </c>
      <c r="AX251" s="1" t="s">
        <v>204</v>
      </c>
      <c r="AY251" s="1" t="s">
        <v>219</v>
      </c>
      <c r="AZ251" s="1" t="s">
        <v>206</v>
      </c>
      <c r="BA251" s="1" t="s">
        <v>167</v>
      </c>
      <c r="BB251" s="1" t="s">
        <v>172</v>
      </c>
      <c r="BC251" s="1" t="s">
        <v>167</v>
      </c>
      <c r="BD251" s="1" t="s">
        <v>179</v>
      </c>
      <c r="BE251" s="1" t="s">
        <v>172</v>
      </c>
      <c r="BF251" s="1" t="s">
        <v>172</v>
      </c>
      <c r="BG251" s="1" t="s">
        <v>179</v>
      </c>
      <c r="BH251" s="1" t="s">
        <v>172</v>
      </c>
      <c r="BI251" s="1" t="s">
        <v>179</v>
      </c>
      <c r="BJ251" s="1" t="s">
        <v>207</v>
      </c>
      <c r="BK251" s="1" t="s">
        <v>419</v>
      </c>
      <c r="BL251" s="1" t="s">
        <v>350</v>
      </c>
      <c r="BM251" s="1" t="s">
        <v>209</v>
      </c>
      <c r="BN251" s="1" t="s">
        <v>172</v>
      </c>
      <c r="BO251" s="1" t="s">
        <v>167</v>
      </c>
      <c r="BP251" s="1" t="s">
        <v>172</v>
      </c>
      <c r="BQ251" s="14"/>
      <c r="BR251" s="14"/>
      <c r="BS251" s="14"/>
      <c r="BT251" s="14"/>
    </row>
    <row r="252" spans="1:72" x14ac:dyDescent="0.2">
      <c r="A252" s="29">
        <v>44182.455972835647</v>
      </c>
      <c r="B252" s="1" t="s">
        <v>148</v>
      </c>
      <c r="C252" s="15">
        <v>26830</v>
      </c>
      <c r="D252" s="12">
        <v>44182</v>
      </c>
      <c r="E252" s="13">
        <f t="shared" si="11"/>
        <v>47</v>
      </c>
      <c r="F252" s="1" t="s">
        <v>497</v>
      </c>
      <c r="G252" s="1" t="s">
        <v>676</v>
      </c>
      <c r="H252" s="1" t="s">
        <v>189</v>
      </c>
      <c r="I252" s="1" t="s">
        <v>115</v>
      </c>
      <c r="J252" s="1" t="s">
        <v>16</v>
      </c>
      <c r="K252" s="1" t="s">
        <v>23</v>
      </c>
      <c r="L252" s="1" t="s">
        <v>10</v>
      </c>
      <c r="M252" s="1" t="s">
        <v>17</v>
      </c>
      <c r="N252" s="1" t="s">
        <v>18</v>
      </c>
      <c r="O252" s="1" t="s">
        <v>19</v>
      </c>
      <c r="P252" s="1" t="s">
        <v>1377</v>
      </c>
      <c r="Q252" s="1" t="s">
        <v>1162</v>
      </c>
      <c r="R252" s="1" t="s">
        <v>323</v>
      </c>
      <c r="S252" s="1" t="s">
        <v>193</v>
      </c>
      <c r="T252" s="1" t="s">
        <v>1355</v>
      </c>
      <c r="U252" s="1" t="s">
        <v>189</v>
      </c>
      <c r="V252" s="1" t="s">
        <v>195</v>
      </c>
      <c r="W252" s="1" t="s">
        <v>157</v>
      </c>
      <c r="X252" s="1" t="s">
        <v>196</v>
      </c>
      <c r="Y252" s="1" t="s">
        <v>197</v>
      </c>
      <c r="Z252" s="1">
        <v>2020</v>
      </c>
      <c r="AA252" s="1" t="s">
        <v>159</v>
      </c>
      <c r="AB252" s="1">
        <v>2021</v>
      </c>
      <c r="AC252" s="1" t="s">
        <v>596</v>
      </c>
      <c r="AD252" s="1" t="s">
        <v>161</v>
      </c>
      <c r="AE252" s="1" t="s">
        <v>228</v>
      </c>
      <c r="AF252" s="1" t="s">
        <v>163</v>
      </c>
      <c r="AG252" s="1" t="s">
        <v>165</v>
      </c>
      <c r="AH252" s="1" t="s">
        <v>198</v>
      </c>
      <c r="AI252" s="1" t="s">
        <v>198</v>
      </c>
      <c r="AJ252" s="1" t="s">
        <v>167</v>
      </c>
      <c r="AK252" s="1" t="s">
        <v>290</v>
      </c>
      <c r="AL252" s="1" t="s">
        <v>172</v>
      </c>
      <c r="AM252" s="1" t="s">
        <v>290</v>
      </c>
      <c r="AN252" s="1" t="s">
        <v>169</v>
      </c>
      <c r="AO252" s="1" t="s">
        <v>201</v>
      </c>
      <c r="AP252" s="1" t="s">
        <v>165</v>
      </c>
      <c r="AQ252" s="1" t="s">
        <v>172</v>
      </c>
      <c r="AR252" s="1" t="s">
        <v>167</v>
      </c>
      <c r="AS252" s="1" t="s">
        <v>167</v>
      </c>
      <c r="AT252" s="1" t="s">
        <v>167</v>
      </c>
      <c r="AU252" s="1" t="s">
        <v>173</v>
      </c>
      <c r="AV252" s="1" t="s">
        <v>252</v>
      </c>
      <c r="AW252" s="1" t="s">
        <v>1378</v>
      </c>
      <c r="AX252" s="1" t="s">
        <v>176</v>
      </c>
      <c r="AY252" s="1" t="s">
        <v>591</v>
      </c>
      <c r="AZ252" s="1" t="s">
        <v>482</v>
      </c>
      <c r="BA252" s="1" t="s">
        <v>172</v>
      </c>
      <c r="BB252" s="1" t="s">
        <v>179</v>
      </c>
      <c r="BC252" s="1" t="s">
        <v>172</v>
      </c>
      <c r="BD252" s="1" t="s">
        <v>172</v>
      </c>
      <c r="BE252" s="1" t="s">
        <v>167</v>
      </c>
      <c r="BF252" s="1" t="s">
        <v>172</v>
      </c>
      <c r="BG252" s="1" t="s">
        <v>172</v>
      </c>
      <c r="BH252" s="1" t="s">
        <v>172</v>
      </c>
      <c r="BI252" s="1" t="s">
        <v>167</v>
      </c>
      <c r="BJ252" s="1" t="s">
        <v>207</v>
      </c>
      <c r="BK252" s="1" t="s">
        <v>274</v>
      </c>
      <c r="BL252" s="1" t="s">
        <v>456</v>
      </c>
      <c r="BM252" s="1" t="s">
        <v>373</v>
      </c>
      <c r="BN252" s="1" t="s">
        <v>167</v>
      </c>
      <c r="BO252" s="1" t="s">
        <v>167</v>
      </c>
      <c r="BP252" s="1" t="s">
        <v>172</v>
      </c>
      <c r="BQ252" s="1" t="s">
        <v>1379</v>
      </c>
      <c r="BR252" s="1" t="s">
        <v>307</v>
      </c>
      <c r="BS252" s="1" t="s">
        <v>1380</v>
      </c>
      <c r="BT252" s="14"/>
    </row>
    <row r="253" spans="1:72" x14ac:dyDescent="0.2">
      <c r="A253" s="29">
        <v>44182.457276365742</v>
      </c>
      <c r="B253" s="1" t="s">
        <v>148</v>
      </c>
      <c r="C253" s="15">
        <v>35536</v>
      </c>
      <c r="D253" s="12">
        <v>44182</v>
      </c>
      <c r="E253" s="13">
        <f t="shared" si="11"/>
        <v>23</v>
      </c>
      <c r="F253" s="1" t="s">
        <v>1160</v>
      </c>
      <c r="G253" s="1" t="s">
        <v>322</v>
      </c>
      <c r="H253" s="1" t="s">
        <v>189</v>
      </c>
      <c r="I253" s="1" t="s">
        <v>85</v>
      </c>
      <c r="J253" s="1" t="s">
        <v>9</v>
      </c>
      <c r="K253" s="1" t="s">
        <v>9</v>
      </c>
      <c r="L253" s="1" t="s">
        <v>48</v>
      </c>
      <c r="M253" s="1" t="s">
        <v>17</v>
      </c>
      <c r="N253" s="1" t="s">
        <v>18</v>
      </c>
      <c r="O253" s="1" t="s">
        <v>19</v>
      </c>
      <c r="P253" s="1" t="s">
        <v>1363</v>
      </c>
      <c r="Q253" s="1" t="s">
        <v>1162</v>
      </c>
      <c r="R253" s="1" t="s">
        <v>323</v>
      </c>
      <c r="S253" s="1" t="s">
        <v>193</v>
      </c>
      <c r="T253" s="1" t="s">
        <v>1381</v>
      </c>
      <c r="U253" s="1" t="s">
        <v>189</v>
      </c>
      <c r="V253" s="1" t="s">
        <v>1374</v>
      </c>
      <c r="W253" s="1" t="s">
        <v>157</v>
      </c>
      <c r="X253" s="1" t="s">
        <v>196</v>
      </c>
      <c r="Y253" s="1" t="s">
        <v>197</v>
      </c>
      <c r="Z253" s="1">
        <v>2020</v>
      </c>
      <c r="AA253" s="1" t="s">
        <v>159</v>
      </c>
      <c r="AB253" s="1">
        <v>2021</v>
      </c>
      <c r="AC253" s="1" t="s">
        <v>596</v>
      </c>
      <c r="AD253" s="1" t="s">
        <v>161</v>
      </c>
      <c r="AE253" s="1" t="s">
        <v>215</v>
      </c>
      <c r="AF253" s="1" t="s">
        <v>314</v>
      </c>
      <c r="AG253" s="1" t="s">
        <v>165</v>
      </c>
      <c r="AH253" s="1" t="s">
        <v>198</v>
      </c>
      <c r="AI253" s="1" t="s">
        <v>339</v>
      </c>
      <c r="AJ253" s="1" t="s">
        <v>167</v>
      </c>
      <c r="AK253" s="1" t="s">
        <v>168</v>
      </c>
      <c r="AL253" s="1" t="s">
        <v>167</v>
      </c>
      <c r="AM253" s="1" t="s">
        <v>200</v>
      </c>
      <c r="AN253" s="1" t="s">
        <v>169</v>
      </c>
      <c r="AO253" s="1" t="s">
        <v>201</v>
      </c>
      <c r="AP253" s="1" t="s">
        <v>171</v>
      </c>
      <c r="AQ253" s="1" t="s">
        <v>172</v>
      </c>
      <c r="AR253" s="1" t="s">
        <v>172</v>
      </c>
      <c r="AS253" s="1" t="s">
        <v>172</v>
      </c>
      <c r="AT253" s="1" t="s">
        <v>172</v>
      </c>
      <c r="AU253" s="1" t="s">
        <v>465</v>
      </c>
      <c r="AV253" s="1" t="s">
        <v>232</v>
      </c>
      <c r="AW253" s="1" t="s">
        <v>821</v>
      </c>
      <c r="AX253" s="1" t="s">
        <v>204</v>
      </c>
      <c r="AY253" s="1" t="s">
        <v>219</v>
      </c>
      <c r="AZ253" s="1" t="s">
        <v>410</v>
      </c>
      <c r="BA253" s="1" t="s">
        <v>167</v>
      </c>
      <c r="BB253" s="1" t="s">
        <v>167</v>
      </c>
      <c r="BC253" s="1" t="s">
        <v>172</v>
      </c>
      <c r="BD253" s="1" t="s">
        <v>172</v>
      </c>
      <c r="BE253" s="1" t="s">
        <v>167</v>
      </c>
      <c r="BF253" s="1" t="s">
        <v>172</v>
      </c>
      <c r="BG253" s="1" t="s">
        <v>167</v>
      </c>
      <c r="BH253" s="1" t="s">
        <v>172</v>
      </c>
      <c r="BI253" s="1" t="s">
        <v>167</v>
      </c>
      <c r="BJ253" s="1" t="s">
        <v>629</v>
      </c>
      <c r="BK253" s="1" t="s">
        <v>274</v>
      </c>
      <c r="BL253" s="1" t="s">
        <v>396</v>
      </c>
      <c r="BM253" s="1" t="s">
        <v>237</v>
      </c>
      <c r="BN253" s="1" t="s">
        <v>172</v>
      </c>
      <c r="BO253" s="1" t="s">
        <v>167</v>
      </c>
      <c r="BP253" s="1" t="s">
        <v>172</v>
      </c>
      <c r="BQ253" s="1" t="s">
        <v>1372</v>
      </c>
      <c r="BR253" s="1" t="s">
        <v>1382</v>
      </c>
      <c r="BS253" s="1" t="s">
        <v>509</v>
      </c>
      <c r="BT253" s="14"/>
    </row>
    <row r="254" spans="1:72" x14ac:dyDescent="0.2">
      <c r="A254" s="29">
        <v>44182.458495370374</v>
      </c>
      <c r="B254" s="1" t="s">
        <v>148</v>
      </c>
      <c r="C254" s="15">
        <v>34935</v>
      </c>
      <c r="D254" s="12">
        <v>44182</v>
      </c>
      <c r="E254" s="13">
        <f t="shared" si="11"/>
        <v>25</v>
      </c>
      <c r="F254" s="1" t="s">
        <v>497</v>
      </c>
      <c r="G254" s="1" t="s">
        <v>643</v>
      </c>
      <c r="H254" s="1" t="s">
        <v>189</v>
      </c>
      <c r="I254" s="1" t="s">
        <v>115</v>
      </c>
      <c r="J254" s="1" t="s">
        <v>23</v>
      </c>
      <c r="K254" s="1" t="s">
        <v>16</v>
      </c>
      <c r="L254" s="1" t="s">
        <v>10</v>
      </c>
      <c r="M254" s="1" t="s">
        <v>17</v>
      </c>
      <c r="N254" s="1" t="s">
        <v>18</v>
      </c>
      <c r="O254" s="1" t="s">
        <v>19</v>
      </c>
      <c r="P254" s="1" t="s">
        <v>1383</v>
      </c>
      <c r="Q254" s="1" t="s">
        <v>1162</v>
      </c>
      <c r="R254" s="1" t="s">
        <v>337</v>
      </c>
      <c r="S254" s="1" t="s">
        <v>193</v>
      </c>
      <c r="T254" s="1" t="s">
        <v>1355</v>
      </c>
      <c r="U254" s="1" t="s">
        <v>189</v>
      </c>
      <c r="V254" s="1" t="s">
        <v>1384</v>
      </c>
      <c r="W254" s="1" t="s">
        <v>157</v>
      </c>
      <c r="X254" s="1" t="s">
        <v>196</v>
      </c>
      <c r="Y254" s="1" t="s">
        <v>197</v>
      </c>
      <c r="Z254" s="1">
        <v>2020</v>
      </c>
      <c r="AA254" s="1" t="s">
        <v>159</v>
      </c>
      <c r="AB254" s="1">
        <v>2021</v>
      </c>
      <c r="AC254" s="1" t="s">
        <v>596</v>
      </c>
      <c r="AD254" s="1" t="s">
        <v>446</v>
      </c>
      <c r="AE254" s="1" t="s">
        <v>215</v>
      </c>
      <c r="AF254" s="1" t="s">
        <v>266</v>
      </c>
      <c r="AG254" s="1" t="s">
        <v>165</v>
      </c>
      <c r="AH254" s="1" t="s">
        <v>198</v>
      </c>
      <c r="AI254" s="1" t="s">
        <v>543</v>
      </c>
      <c r="AJ254" s="1" t="s">
        <v>167</v>
      </c>
      <c r="AK254" s="1" t="s">
        <v>168</v>
      </c>
      <c r="AL254" s="1" t="s">
        <v>167</v>
      </c>
      <c r="AM254" s="14"/>
      <c r="AN254" s="1" t="s">
        <v>169</v>
      </c>
      <c r="AO254" s="1" t="s">
        <v>270</v>
      </c>
      <c r="AP254" s="1" t="s">
        <v>171</v>
      </c>
      <c r="AQ254" s="1" t="s">
        <v>172</v>
      </c>
      <c r="AR254" s="1" t="s">
        <v>172</v>
      </c>
      <c r="AS254" s="1" t="s">
        <v>172</v>
      </c>
      <c r="AT254" s="1" t="s">
        <v>172</v>
      </c>
      <c r="AU254" s="1" t="s">
        <v>202</v>
      </c>
      <c r="AV254" s="1" t="s">
        <v>216</v>
      </c>
      <c r="AW254" s="1" t="s">
        <v>840</v>
      </c>
      <c r="AX254" s="1" t="s">
        <v>254</v>
      </c>
      <c r="AY254" s="1" t="s">
        <v>272</v>
      </c>
      <c r="AZ254" s="1" t="s">
        <v>206</v>
      </c>
      <c r="BA254" s="1" t="s">
        <v>172</v>
      </c>
      <c r="BB254" s="1" t="s">
        <v>167</v>
      </c>
      <c r="BC254" s="1" t="s">
        <v>172</v>
      </c>
      <c r="BD254" s="1" t="s">
        <v>172</v>
      </c>
      <c r="BE254" s="1" t="s">
        <v>167</v>
      </c>
      <c r="BF254" s="1" t="s">
        <v>172</v>
      </c>
      <c r="BG254" s="1" t="s">
        <v>167</v>
      </c>
      <c r="BH254" s="1" t="s">
        <v>172</v>
      </c>
      <c r="BI254" s="1" t="s">
        <v>167</v>
      </c>
      <c r="BJ254" s="1" t="s">
        <v>389</v>
      </c>
      <c r="BK254" s="1" t="s">
        <v>419</v>
      </c>
      <c r="BL254" s="1" t="s">
        <v>811</v>
      </c>
      <c r="BM254" s="1" t="s">
        <v>373</v>
      </c>
      <c r="BN254" s="1" t="s">
        <v>172</v>
      </c>
      <c r="BO254" s="1" t="s">
        <v>167</v>
      </c>
      <c r="BP254" s="1" t="s">
        <v>172</v>
      </c>
      <c r="BQ254" s="1" t="s">
        <v>1385</v>
      </c>
      <c r="BR254" s="1" t="s">
        <v>1386</v>
      </c>
      <c r="BS254" s="1" t="s">
        <v>1198</v>
      </c>
      <c r="BT254" s="14"/>
    </row>
    <row r="255" spans="1:72" x14ac:dyDescent="0.2">
      <c r="A255" s="29">
        <v>44182.461247268518</v>
      </c>
      <c r="B255" s="1" t="s">
        <v>148</v>
      </c>
      <c r="C255" s="15">
        <v>29768</v>
      </c>
      <c r="D255" s="12">
        <v>44182</v>
      </c>
      <c r="E255" s="13">
        <f t="shared" si="11"/>
        <v>39</v>
      </c>
      <c r="F255" s="1" t="s">
        <v>1160</v>
      </c>
      <c r="G255" s="1" t="s">
        <v>1359</v>
      </c>
      <c r="H255" s="1" t="s">
        <v>189</v>
      </c>
      <c r="I255" s="1" t="s">
        <v>88</v>
      </c>
      <c r="J255" s="1" t="s">
        <v>16</v>
      </c>
      <c r="K255" s="1" t="s">
        <v>16</v>
      </c>
      <c r="L255" s="1" t="s">
        <v>10</v>
      </c>
      <c r="M255" s="1" t="s">
        <v>60</v>
      </c>
      <c r="N255" s="1" t="s">
        <v>25</v>
      </c>
      <c r="O255" s="1" t="s">
        <v>19</v>
      </c>
      <c r="P255" s="1" t="s">
        <v>1387</v>
      </c>
      <c r="Q255" s="1" t="s">
        <v>1162</v>
      </c>
      <c r="R255" s="1" t="s">
        <v>192</v>
      </c>
      <c r="S255" s="1" t="s">
        <v>193</v>
      </c>
      <c r="T255" s="1" t="s">
        <v>1388</v>
      </c>
      <c r="U255" s="1" t="s">
        <v>189</v>
      </c>
      <c r="V255" s="1" t="s">
        <v>1362</v>
      </c>
      <c r="W255" s="1" t="s">
        <v>157</v>
      </c>
      <c r="X255" s="1" t="s">
        <v>196</v>
      </c>
      <c r="Y255" s="1" t="s">
        <v>197</v>
      </c>
      <c r="Z255" s="1">
        <v>2020</v>
      </c>
      <c r="AA255" s="1" t="s">
        <v>159</v>
      </c>
      <c r="AB255" s="1">
        <v>2021</v>
      </c>
      <c r="AC255" s="1" t="s">
        <v>596</v>
      </c>
      <c r="AD255" s="1" t="s">
        <v>446</v>
      </c>
      <c r="AE255" s="1" t="s">
        <v>228</v>
      </c>
      <c r="AF255" s="1" t="s">
        <v>163</v>
      </c>
      <c r="AG255" s="1" t="s">
        <v>165</v>
      </c>
      <c r="AH255" s="1" t="s">
        <v>198</v>
      </c>
      <c r="AI255" s="1" t="s">
        <v>198</v>
      </c>
      <c r="AJ255" s="1" t="s">
        <v>167</v>
      </c>
      <c r="AK255" s="1" t="s">
        <v>168</v>
      </c>
      <c r="AL255" s="1" t="s">
        <v>167</v>
      </c>
      <c r="AM255" s="1" t="s">
        <v>200</v>
      </c>
      <c r="AN255" s="1" t="s">
        <v>169</v>
      </c>
      <c r="AO255" s="1" t="s">
        <v>201</v>
      </c>
      <c r="AP255" s="1" t="s">
        <v>171</v>
      </c>
      <c r="AQ255" s="1" t="s">
        <v>172</v>
      </c>
      <c r="AR255" s="1" t="s">
        <v>172</v>
      </c>
      <c r="AS255" s="1" t="s">
        <v>172</v>
      </c>
      <c r="AT255" s="1" t="s">
        <v>172</v>
      </c>
      <c r="AU255" s="1" t="s">
        <v>465</v>
      </c>
      <c r="AV255" s="1" t="s">
        <v>852</v>
      </c>
      <c r="AW255" s="1" t="s">
        <v>233</v>
      </c>
      <c r="AX255" s="1" t="s">
        <v>254</v>
      </c>
      <c r="AY255" s="1" t="s">
        <v>272</v>
      </c>
      <c r="AZ255" s="1" t="s">
        <v>343</v>
      </c>
      <c r="BA255" s="1" t="s">
        <v>172</v>
      </c>
      <c r="BB255" s="1" t="s">
        <v>172</v>
      </c>
      <c r="BC255" s="1" t="s">
        <v>172</v>
      </c>
      <c r="BD255" s="1" t="s">
        <v>172</v>
      </c>
      <c r="BE255" s="1" t="s">
        <v>172</v>
      </c>
      <c r="BF255" s="1" t="s">
        <v>172</v>
      </c>
      <c r="BG255" s="1" t="s">
        <v>172</v>
      </c>
      <c r="BH255" s="1" t="s">
        <v>172</v>
      </c>
      <c r="BI255" s="1" t="s">
        <v>172</v>
      </c>
      <c r="BJ255" s="1" t="s">
        <v>389</v>
      </c>
      <c r="BK255" s="1" t="s">
        <v>317</v>
      </c>
      <c r="BL255" s="1" t="s">
        <v>236</v>
      </c>
      <c r="BM255" s="1" t="s">
        <v>260</v>
      </c>
      <c r="BN255" s="1" t="s">
        <v>172</v>
      </c>
      <c r="BO255" s="1" t="s">
        <v>172</v>
      </c>
      <c r="BP255" s="1" t="s">
        <v>167</v>
      </c>
      <c r="BQ255" s="14"/>
      <c r="BR255" s="14"/>
      <c r="BS255" s="14"/>
      <c r="BT255" s="14"/>
    </row>
    <row r="256" spans="1:72" x14ac:dyDescent="0.2">
      <c r="A256" s="29">
        <v>44182.461928229168</v>
      </c>
      <c r="B256" s="1" t="s">
        <v>148</v>
      </c>
      <c r="C256" s="15">
        <v>32409</v>
      </c>
      <c r="D256" s="12">
        <v>44182</v>
      </c>
      <c r="E256" s="13">
        <f t="shared" si="11"/>
        <v>32</v>
      </c>
      <c r="F256" s="1" t="s">
        <v>335</v>
      </c>
      <c r="G256" s="1" t="s">
        <v>676</v>
      </c>
      <c r="H256" s="1" t="s">
        <v>189</v>
      </c>
      <c r="I256" s="1" t="s">
        <v>116</v>
      </c>
      <c r="J256" s="1" t="s">
        <v>16</v>
      </c>
      <c r="K256" s="1" t="s">
        <v>16</v>
      </c>
      <c r="L256" s="1" t="s">
        <v>10</v>
      </c>
      <c r="M256" s="1" t="s">
        <v>17</v>
      </c>
      <c r="N256" s="1" t="s">
        <v>18</v>
      </c>
      <c r="O256" s="1" t="s">
        <v>19</v>
      </c>
      <c r="P256" s="1" t="s">
        <v>1383</v>
      </c>
      <c r="Q256" s="1" t="s">
        <v>1162</v>
      </c>
      <c r="R256" s="1" t="s">
        <v>337</v>
      </c>
      <c r="S256" s="1" t="s">
        <v>193</v>
      </c>
      <c r="T256" s="1" t="s">
        <v>1355</v>
      </c>
      <c r="U256" s="1" t="s">
        <v>189</v>
      </c>
      <c r="V256" s="1" t="s">
        <v>1384</v>
      </c>
      <c r="W256" s="1" t="s">
        <v>157</v>
      </c>
      <c r="X256" s="1" t="s">
        <v>196</v>
      </c>
      <c r="Y256" s="1" t="s">
        <v>197</v>
      </c>
      <c r="Z256" s="1">
        <v>2020</v>
      </c>
      <c r="AA256" s="1" t="s">
        <v>159</v>
      </c>
      <c r="AB256" s="1">
        <v>2021</v>
      </c>
      <c r="AC256" s="1" t="s">
        <v>160</v>
      </c>
      <c r="AD256" s="1" t="s">
        <v>446</v>
      </c>
      <c r="AE256" s="1" t="s">
        <v>228</v>
      </c>
      <c r="AF256" s="1" t="s">
        <v>163</v>
      </c>
      <c r="AG256" s="1" t="s">
        <v>165</v>
      </c>
      <c r="AH256" s="1" t="s">
        <v>198</v>
      </c>
      <c r="AI256" s="1" t="s">
        <v>268</v>
      </c>
      <c r="AJ256" s="1" t="s">
        <v>167</v>
      </c>
      <c r="AK256" s="1" t="s">
        <v>168</v>
      </c>
      <c r="AL256" s="1" t="s">
        <v>167</v>
      </c>
      <c r="AM256" s="14"/>
      <c r="AN256" s="1" t="s">
        <v>169</v>
      </c>
      <c r="AO256" s="1" t="s">
        <v>270</v>
      </c>
      <c r="AP256" s="1" t="s">
        <v>171</v>
      </c>
      <c r="AQ256" s="1" t="s">
        <v>167</v>
      </c>
      <c r="AR256" s="1" t="s">
        <v>172</v>
      </c>
      <c r="AS256" s="1" t="s">
        <v>167</v>
      </c>
      <c r="AT256" s="1" t="s">
        <v>167</v>
      </c>
      <c r="AU256" s="1" t="s">
        <v>231</v>
      </c>
      <c r="AV256" s="1" t="s">
        <v>232</v>
      </c>
      <c r="AW256" s="1" t="s">
        <v>233</v>
      </c>
      <c r="AX256" s="1" t="s">
        <v>204</v>
      </c>
      <c r="AY256" s="1" t="s">
        <v>272</v>
      </c>
      <c r="AZ256" s="1" t="s">
        <v>178</v>
      </c>
      <c r="BA256" s="1" t="s">
        <v>172</v>
      </c>
      <c r="BB256" s="1" t="s">
        <v>179</v>
      </c>
      <c r="BC256" s="1" t="s">
        <v>172</v>
      </c>
      <c r="BD256" s="1" t="s">
        <v>172</v>
      </c>
      <c r="BE256" s="1" t="s">
        <v>179</v>
      </c>
      <c r="BF256" s="1" t="s">
        <v>179</v>
      </c>
      <c r="BG256" s="1" t="s">
        <v>179</v>
      </c>
      <c r="BH256" s="1" t="s">
        <v>179</v>
      </c>
      <c r="BI256" s="1" t="s">
        <v>179</v>
      </c>
      <c r="BJ256" s="1" t="s">
        <v>389</v>
      </c>
      <c r="BK256" s="1" t="s">
        <v>317</v>
      </c>
      <c r="BL256" s="1" t="s">
        <v>350</v>
      </c>
      <c r="BM256" s="1" t="s">
        <v>260</v>
      </c>
      <c r="BN256" s="1" t="s">
        <v>172</v>
      </c>
      <c r="BO256" s="1" t="s">
        <v>167</v>
      </c>
      <c r="BP256" s="1" t="s">
        <v>172</v>
      </c>
      <c r="BQ256" s="1" t="s">
        <v>1389</v>
      </c>
      <c r="BR256" s="1" t="s">
        <v>1390</v>
      </c>
      <c r="BS256" s="1" t="s">
        <v>1391</v>
      </c>
      <c r="BT256" s="14"/>
    </row>
    <row r="257" spans="1:72" x14ac:dyDescent="0.2">
      <c r="A257" s="29">
        <v>44182.465120312496</v>
      </c>
      <c r="B257" s="1" t="s">
        <v>148</v>
      </c>
      <c r="C257" s="15">
        <v>32225</v>
      </c>
      <c r="D257" s="12">
        <v>44182</v>
      </c>
      <c r="E257" s="13">
        <f t="shared" si="11"/>
        <v>32</v>
      </c>
      <c r="F257" s="1" t="s">
        <v>335</v>
      </c>
      <c r="G257" s="1" t="s">
        <v>486</v>
      </c>
      <c r="H257" s="1" t="s">
        <v>189</v>
      </c>
      <c r="I257" s="1" t="s">
        <v>88</v>
      </c>
      <c r="J257" s="1" t="s">
        <v>23</v>
      </c>
      <c r="K257" s="1" t="s">
        <v>23</v>
      </c>
      <c r="L257" s="1" t="s">
        <v>10</v>
      </c>
      <c r="M257" s="1" t="s">
        <v>11</v>
      </c>
      <c r="N257" s="1" t="s">
        <v>18</v>
      </c>
      <c r="O257" s="1" t="s">
        <v>19</v>
      </c>
      <c r="P257" s="1" t="s">
        <v>1363</v>
      </c>
      <c r="Q257" s="1" t="s">
        <v>1392</v>
      </c>
      <c r="R257" s="1" t="s">
        <v>337</v>
      </c>
      <c r="S257" s="1" t="s">
        <v>193</v>
      </c>
      <c r="T257" s="1" t="s">
        <v>1393</v>
      </c>
      <c r="U257" s="1" t="s">
        <v>189</v>
      </c>
      <c r="V257" s="1" t="s">
        <v>1394</v>
      </c>
      <c r="W257" s="1" t="s">
        <v>157</v>
      </c>
      <c r="X257" s="1" t="s">
        <v>196</v>
      </c>
      <c r="Y257" s="1" t="s">
        <v>197</v>
      </c>
      <c r="Z257" s="1">
        <v>2020</v>
      </c>
      <c r="AA257" s="1" t="s">
        <v>159</v>
      </c>
      <c r="AB257" s="1">
        <v>2021</v>
      </c>
      <c r="AC257" s="1" t="s">
        <v>596</v>
      </c>
      <c r="AD257" s="1" t="s">
        <v>161</v>
      </c>
      <c r="AE257" s="1" t="s">
        <v>162</v>
      </c>
      <c r="AF257" s="1" t="s">
        <v>266</v>
      </c>
      <c r="AG257" s="1" t="s">
        <v>165</v>
      </c>
      <c r="AH257" s="1" t="s">
        <v>198</v>
      </c>
      <c r="AI257" s="1" t="s">
        <v>199</v>
      </c>
      <c r="AJ257" s="1" t="s">
        <v>172</v>
      </c>
      <c r="AK257" s="1" t="s">
        <v>326</v>
      </c>
      <c r="AL257" s="1" t="s">
        <v>167</v>
      </c>
      <c r="AM257" s="14"/>
      <c r="AN257" s="1" t="s">
        <v>169</v>
      </c>
      <c r="AO257" s="1" t="s">
        <v>270</v>
      </c>
      <c r="AP257" s="1" t="s">
        <v>171</v>
      </c>
      <c r="AQ257" s="1" t="s">
        <v>172</v>
      </c>
      <c r="AR257" s="1" t="s">
        <v>172</v>
      </c>
      <c r="AS257" s="1" t="s">
        <v>172</v>
      </c>
      <c r="AT257" s="1" t="s">
        <v>172</v>
      </c>
      <c r="AU257" s="1" t="s">
        <v>202</v>
      </c>
      <c r="AV257" s="1" t="s">
        <v>174</v>
      </c>
      <c r="AW257" s="1" t="s">
        <v>175</v>
      </c>
      <c r="AX257" s="1" t="s">
        <v>204</v>
      </c>
      <c r="AY257" s="1" t="s">
        <v>219</v>
      </c>
      <c r="AZ257" s="1" t="s">
        <v>178</v>
      </c>
      <c r="BA257" s="1" t="s">
        <v>167</v>
      </c>
      <c r="BB257" s="1" t="s">
        <v>172</v>
      </c>
      <c r="BC257" s="1" t="s">
        <v>172</v>
      </c>
      <c r="BD257" s="1" t="s">
        <v>172</v>
      </c>
      <c r="BE257" s="1" t="s">
        <v>167</v>
      </c>
      <c r="BF257" s="1" t="s">
        <v>172</v>
      </c>
      <c r="BG257" s="1" t="s">
        <v>172</v>
      </c>
      <c r="BH257" s="1" t="s">
        <v>172</v>
      </c>
      <c r="BI257" s="1" t="s">
        <v>172</v>
      </c>
      <c r="BJ257" s="1" t="s">
        <v>389</v>
      </c>
      <c r="BK257" s="1" t="s">
        <v>419</v>
      </c>
      <c r="BL257" s="1" t="s">
        <v>236</v>
      </c>
      <c r="BM257" s="1" t="s">
        <v>237</v>
      </c>
      <c r="BN257" s="1" t="s">
        <v>172</v>
      </c>
      <c r="BO257" s="1" t="s">
        <v>167</v>
      </c>
      <c r="BP257" s="1" t="s">
        <v>172</v>
      </c>
      <c r="BQ257" s="1" t="s">
        <v>1395</v>
      </c>
      <c r="BR257" s="1" t="s">
        <v>1396</v>
      </c>
      <c r="BS257" s="1" t="s">
        <v>1397</v>
      </c>
      <c r="BT257" s="14"/>
    </row>
    <row r="258" spans="1:72" x14ac:dyDescent="0.2">
      <c r="A258" s="29">
        <v>44182.465191782409</v>
      </c>
      <c r="B258" s="1" t="s">
        <v>148</v>
      </c>
      <c r="C258" s="15">
        <v>23215</v>
      </c>
      <c r="D258" s="12">
        <v>44182</v>
      </c>
      <c r="E258" s="13">
        <f t="shared" si="11"/>
        <v>57</v>
      </c>
      <c r="F258" s="1" t="s">
        <v>1160</v>
      </c>
      <c r="G258" s="1" t="s">
        <v>676</v>
      </c>
      <c r="H258" s="1" t="s">
        <v>189</v>
      </c>
      <c r="I258" s="1" t="s">
        <v>57</v>
      </c>
      <c r="J258" s="1" t="s">
        <v>16</v>
      </c>
      <c r="K258" s="1" t="s">
        <v>16</v>
      </c>
      <c r="L258" s="1" t="s">
        <v>10</v>
      </c>
      <c r="M258" s="1" t="s">
        <v>17</v>
      </c>
      <c r="N258" s="1" t="s">
        <v>18</v>
      </c>
      <c r="O258" s="1" t="s">
        <v>19</v>
      </c>
      <c r="P258" s="1" t="s">
        <v>1398</v>
      </c>
      <c r="Q258" s="1" t="s">
        <v>1162</v>
      </c>
      <c r="R258" s="1" t="s">
        <v>192</v>
      </c>
      <c r="S258" s="1" t="s">
        <v>193</v>
      </c>
      <c r="T258" s="1" t="s">
        <v>1398</v>
      </c>
      <c r="U258" s="1" t="s">
        <v>189</v>
      </c>
      <c r="V258" s="1" t="s">
        <v>1399</v>
      </c>
      <c r="W258" s="1" t="s">
        <v>157</v>
      </c>
      <c r="X258" s="1" t="s">
        <v>196</v>
      </c>
      <c r="Y258" s="1" t="s">
        <v>197</v>
      </c>
      <c r="Z258" s="1">
        <v>2020</v>
      </c>
      <c r="AA258" s="1" t="s">
        <v>159</v>
      </c>
      <c r="AB258" s="1">
        <v>2021</v>
      </c>
      <c r="AC258" s="1" t="s">
        <v>596</v>
      </c>
      <c r="AD258" s="1" t="s">
        <v>446</v>
      </c>
      <c r="AE258" s="1" t="s">
        <v>228</v>
      </c>
      <c r="AF258" s="1" t="s">
        <v>163</v>
      </c>
      <c r="AG258" s="1" t="s">
        <v>165</v>
      </c>
      <c r="AH258" s="1" t="s">
        <v>165</v>
      </c>
      <c r="AI258" s="1" t="s">
        <v>198</v>
      </c>
      <c r="AJ258" s="1" t="s">
        <v>167</v>
      </c>
      <c r="AK258" s="1" t="s">
        <v>290</v>
      </c>
      <c r="AL258" s="1" t="s">
        <v>167</v>
      </c>
      <c r="AM258" s="14"/>
      <c r="AN258" s="1" t="s">
        <v>169</v>
      </c>
      <c r="AO258" s="1" t="s">
        <v>230</v>
      </c>
      <c r="AP258" s="1" t="s">
        <v>171</v>
      </c>
      <c r="AQ258" s="1" t="s">
        <v>167</v>
      </c>
      <c r="AR258" s="1" t="s">
        <v>172</v>
      </c>
      <c r="AS258" s="1" t="s">
        <v>172</v>
      </c>
      <c r="AT258" s="1" t="s">
        <v>172</v>
      </c>
      <c r="AU258" s="1" t="s">
        <v>465</v>
      </c>
      <c r="AV258" s="1" t="s">
        <v>1400</v>
      </c>
      <c r="AW258" s="1" t="s">
        <v>175</v>
      </c>
      <c r="AX258" s="1" t="s">
        <v>176</v>
      </c>
      <c r="AY258" s="1" t="s">
        <v>205</v>
      </c>
      <c r="AZ258" s="1" t="s">
        <v>482</v>
      </c>
      <c r="BA258" s="1" t="s">
        <v>172</v>
      </c>
      <c r="BB258" s="1" t="s">
        <v>167</v>
      </c>
      <c r="BC258" s="1" t="s">
        <v>172</v>
      </c>
      <c r="BD258" s="1" t="s">
        <v>172</v>
      </c>
      <c r="BE258" s="1" t="s">
        <v>179</v>
      </c>
      <c r="BF258" s="1" t="s">
        <v>172</v>
      </c>
      <c r="BG258" s="1" t="s">
        <v>172</v>
      </c>
      <c r="BH258" s="1" t="s">
        <v>172</v>
      </c>
      <c r="BI258" s="1" t="s">
        <v>179</v>
      </c>
      <c r="BJ258" s="1" t="s">
        <v>389</v>
      </c>
      <c r="BK258" s="1" t="s">
        <v>317</v>
      </c>
      <c r="BL258" s="1" t="s">
        <v>350</v>
      </c>
      <c r="BM258" s="1" t="s">
        <v>237</v>
      </c>
      <c r="BN258" s="1" t="s">
        <v>167</v>
      </c>
      <c r="BO258" s="1" t="s">
        <v>172</v>
      </c>
      <c r="BP258" s="1" t="s">
        <v>167</v>
      </c>
      <c r="BQ258" s="1" t="s">
        <v>1198</v>
      </c>
      <c r="BR258" s="1" t="s">
        <v>307</v>
      </c>
      <c r="BS258" s="1" t="s">
        <v>1401</v>
      </c>
      <c r="BT258" s="14"/>
    </row>
    <row r="259" spans="1:72" x14ac:dyDescent="0.2">
      <c r="A259" s="29">
        <v>44182.46913302083</v>
      </c>
      <c r="B259" s="1" t="s">
        <v>148</v>
      </c>
      <c r="C259" s="15">
        <v>34923</v>
      </c>
      <c r="D259" s="12">
        <v>44182</v>
      </c>
      <c r="E259" s="13">
        <f t="shared" si="11"/>
        <v>25</v>
      </c>
      <c r="F259" s="1" t="s">
        <v>1160</v>
      </c>
      <c r="G259" s="1" t="s">
        <v>676</v>
      </c>
      <c r="H259" s="1" t="s">
        <v>189</v>
      </c>
      <c r="I259" s="1" t="s">
        <v>115</v>
      </c>
      <c r="J259" s="1" t="s">
        <v>34</v>
      </c>
      <c r="K259" s="1" t="s">
        <v>34</v>
      </c>
      <c r="L259" s="1" t="s">
        <v>10</v>
      </c>
      <c r="M259" s="1" t="s">
        <v>17</v>
      </c>
      <c r="N259" s="1" t="s">
        <v>18</v>
      </c>
      <c r="O259" s="1" t="s">
        <v>19</v>
      </c>
      <c r="P259" s="1" t="s">
        <v>1402</v>
      </c>
      <c r="Q259" s="1" t="s">
        <v>1162</v>
      </c>
      <c r="R259" s="1" t="s">
        <v>192</v>
      </c>
      <c r="S259" s="1" t="s">
        <v>193</v>
      </c>
      <c r="T259" s="1" t="s">
        <v>1355</v>
      </c>
      <c r="U259" s="1" t="s">
        <v>189</v>
      </c>
      <c r="V259" s="1" t="s">
        <v>1384</v>
      </c>
      <c r="W259" s="1" t="s">
        <v>157</v>
      </c>
      <c r="X259" s="1" t="s">
        <v>196</v>
      </c>
      <c r="Y259" s="1" t="s">
        <v>197</v>
      </c>
      <c r="Z259" s="1">
        <v>2020</v>
      </c>
      <c r="AA259" s="1" t="s">
        <v>159</v>
      </c>
      <c r="AB259" s="1">
        <v>2021</v>
      </c>
      <c r="AC259" s="1" t="s">
        <v>596</v>
      </c>
      <c r="AD259" s="1" t="s">
        <v>161</v>
      </c>
      <c r="AE259" s="1" t="s">
        <v>162</v>
      </c>
      <c r="AF259" s="1" t="s">
        <v>266</v>
      </c>
      <c r="AG259" s="1" t="s">
        <v>267</v>
      </c>
      <c r="AH259" s="1" t="s">
        <v>198</v>
      </c>
      <c r="AI259" s="1" t="s">
        <v>198</v>
      </c>
      <c r="AJ259" s="1" t="s">
        <v>172</v>
      </c>
      <c r="AK259" s="1" t="s">
        <v>168</v>
      </c>
      <c r="AL259" s="1" t="s">
        <v>167</v>
      </c>
      <c r="AM259" s="14"/>
      <c r="AN259" s="1" t="s">
        <v>169</v>
      </c>
      <c r="AO259" s="1" t="s">
        <v>201</v>
      </c>
      <c r="AP259" s="1" t="s">
        <v>171</v>
      </c>
      <c r="AQ259" s="1" t="s">
        <v>172</v>
      </c>
      <c r="AR259" s="1" t="s">
        <v>172</v>
      </c>
      <c r="AS259" s="1" t="s">
        <v>172</v>
      </c>
      <c r="AT259" s="1" t="s">
        <v>167</v>
      </c>
      <c r="AU259" s="1" t="s">
        <v>369</v>
      </c>
      <c r="AV259" s="1" t="s">
        <v>174</v>
      </c>
      <c r="AW259" s="1" t="s">
        <v>175</v>
      </c>
      <c r="AX259" s="1" t="s">
        <v>218</v>
      </c>
      <c r="AY259" s="1" t="s">
        <v>219</v>
      </c>
      <c r="AZ259" s="1" t="s">
        <v>178</v>
      </c>
      <c r="BA259" s="1" t="s">
        <v>172</v>
      </c>
      <c r="BB259" s="1" t="s">
        <v>167</v>
      </c>
      <c r="BC259" s="1" t="s">
        <v>172</v>
      </c>
      <c r="BD259" s="1" t="s">
        <v>167</v>
      </c>
      <c r="BE259" s="1" t="s">
        <v>172</v>
      </c>
      <c r="BF259" s="1" t="s">
        <v>172</v>
      </c>
      <c r="BG259" s="1" t="s">
        <v>172</v>
      </c>
      <c r="BH259" s="1" t="s">
        <v>172</v>
      </c>
      <c r="BI259" s="1" t="s">
        <v>167</v>
      </c>
      <c r="BJ259" s="1" t="s">
        <v>389</v>
      </c>
      <c r="BK259" s="1" t="s">
        <v>419</v>
      </c>
      <c r="BL259" s="1" t="s">
        <v>396</v>
      </c>
      <c r="BM259" s="1" t="s">
        <v>1371</v>
      </c>
      <c r="BN259" s="1" t="s">
        <v>167</v>
      </c>
      <c r="BO259" s="1" t="s">
        <v>167</v>
      </c>
      <c r="BP259" s="1" t="s">
        <v>167</v>
      </c>
      <c r="BQ259" s="1" t="s">
        <v>1403</v>
      </c>
      <c r="BR259" s="1" t="s">
        <v>1404</v>
      </c>
      <c r="BS259" s="1" t="s">
        <v>1405</v>
      </c>
      <c r="BT259" s="14"/>
    </row>
    <row r="260" spans="1:72" x14ac:dyDescent="0.2">
      <c r="A260" s="29">
        <v>44182.469551828704</v>
      </c>
      <c r="B260" s="1" t="s">
        <v>148</v>
      </c>
      <c r="C260" s="15">
        <v>33708</v>
      </c>
      <c r="D260" s="12">
        <v>44182</v>
      </c>
      <c r="E260" s="13">
        <f t="shared" si="11"/>
        <v>28</v>
      </c>
      <c r="F260" s="1" t="s">
        <v>335</v>
      </c>
      <c r="G260" s="1" t="s">
        <v>188</v>
      </c>
      <c r="H260" s="1" t="s">
        <v>189</v>
      </c>
      <c r="I260" s="1" t="s">
        <v>117</v>
      </c>
      <c r="J260" s="1" t="s">
        <v>9</v>
      </c>
      <c r="K260" s="1" t="s">
        <v>9</v>
      </c>
      <c r="L260" s="1" t="s">
        <v>46</v>
      </c>
      <c r="M260" s="1" t="s">
        <v>17</v>
      </c>
      <c r="N260" s="1" t="s">
        <v>18</v>
      </c>
      <c r="O260" s="1" t="s">
        <v>19</v>
      </c>
      <c r="P260" s="1" t="s">
        <v>1363</v>
      </c>
      <c r="Q260" s="1" t="s">
        <v>1054</v>
      </c>
      <c r="R260" s="1" t="s">
        <v>337</v>
      </c>
      <c r="S260" s="1" t="s">
        <v>193</v>
      </c>
      <c r="T260" s="1" t="s">
        <v>1406</v>
      </c>
      <c r="U260" s="1" t="s">
        <v>189</v>
      </c>
      <c r="V260" s="1" t="s">
        <v>1374</v>
      </c>
      <c r="W260" s="1" t="s">
        <v>157</v>
      </c>
      <c r="X260" s="1" t="s">
        <v>196</v>
      </c>
      <c r="Y260" s="1" t="s">
        <v>197</v>
      </c>
      <c r="Z260" s="1">
        <v>2020</v>
      </c>
      <c r="AA260" s="1" t="s">
        <v>159</v>
      </c>
      <c r="AB260" s="1">
        <v>2021</v>
      </c>
      <c r="AC260" s="1" t="s">
        <v>160</v>
      </c>
      <c r="AD260" s="1" t="s">
        <v>446</v>
      </c>
      <c r="AE260" s="1" t="s">
        <v>162</v>
      </c>
      <c r="AF260" s="1" t="s">
        <v>266</v>
      </c>
      <c r="AG260" s="1" t="s">
        <v>165</v>
      </c>
      <c r="AH260" s="1" t="s">
        <v>198</v>
      </c>
      <c r="AI260" s="1" t="s">
        <v>198</v>
      </c>
      <c r="AJ260" s="1" t="s">
        <v>167</v>
      </c>
      <c r="AK260" s="1" t="s">
        <v>480</v>
      </c>
      <c r="AL260" s="1" t="s">
        <v>167</v>
      </c>
      <c r="AM260" s="1" t="s">
        <v>480</v>
      </c>
      <c r="AN260" s="1" t="s">
        <v>169</v>
      </c>
      <c r="AO260" s="1" t="s">
        <v>201</v>
      </c>
      <c r="AP260" s="1" t="s">
        <v>171</v>
      </c>
      <c r="AQ260" s="1" t="s">
        <v>172</v>
      </c>
      <c r="AR260" s="1" t="s">
        <v>172</v>
      </c>
      <c r="AS260" s="1" t="s">
        <v>172</v>
      </c>
      <c r="AT260" s="1" t="s">
        <v>172</v>
      </c>
      <c r="AU260" s="1" t="s">
        <v>369</v>
      </c>
      <c r="AV260" s="1" t="s">
        <v>232</v>
      </c>
      <c r="AW260" s="1" t="s">
        <v>233</v>
      </c>
      <c r="AX260" s="1" t="s">
        <v>176</v>
      </c>
      <c r="AY260" s="1" t="s">
        <v>272</v>
      </c>
      <c r="AZ260" s="1" t="s">
        <v>234</v>
      </c>
      <c r="BA260" s="1" t="s">
        <v>172</v>
      </c>
      <c r="BB260" s="1" t="s">
        <v>172</v>
      </c>
      <c r="BC260" s="1" t="s">
        <v>172</v>
      </c>
      <c r="BD260" s="1" t="s">
        <v>172</v>
      </c>
      <c r="BE260" s="1" t="s">
        <v>172</v>
      </c>
      <c r="BF260" s="1" t="s">
        <v>172</v>
      </c>
      <c r="BG260" s="1" t="s">
        <v>172</v>
      </c>
      <c r="BH260" s="1" t="s">
        <v>172</v>
      </c>
      <c r="BI260" s="1" t="s">
        <v>172</v>
      </c>
      <c r="BJ260" s="1" t="s">
        <v>389</v>
      </c>
      <c r="BK260" s="1" t="s">
        <v>419</v>
      </c>
      <c r="BL260" s="1" t="s">
        <v>811</v>
      </c>
      <c r="BM260" s="1" t="s">
        <v>209</v>
      </c>
      <c r="BN260" s="1" t="s">
        <v>172</v>
      </c>
      <c r="BO260" s="1" t="s">
        <v>172</v>
      </c>
      <c r="BP260" s="1" t="s">
        <v>172</v>
      </c>
      <c r="BQ260" s="1" t="s">
        <v>1407</v>
      </c>
      <c r="BR260" s="1" t="s">
        <v>1408</v>
      </c>
      <c r="BS260" s="1" t="s">
        <v>1409</v>
      </c>
      <c r="BT260" s="14"/>
    </row>
    <row r="261" spans="1:72" x14ac:dyDescent="0.2">
      <c r="A261" s="29">
        <v>44182.4724221875</v>
      </c>
      <c r="B261" s="1" t="s">
        <v>148</v>
      </c>
      <c r="C261" s="15">
        <v>32032</v>
      </c>
      <c r="D261" s="12">
        <v>44182</v>
      </c>
      <c r="E261" s="13">
        <f t="shared" si="11"/>
        <v>33</v>
      </c>
      <c r="F261" s="1" t="s">
        <v>1160</v>
      </c>
      <c r="G261" s="1" t="s">
        <v>676</v>
      </c>
      <c r="H261" s="1" t="s">
        <v>189</v>
      </c>
      <c r="I261" s="1" t="s">
        <v>118</v>
      </c>
      <c r="J261" s="1" t="s">
        <v>16</v>
      </c>
      <c r="K261" s="1" t="s">
        <v>16</v>
      </c>
      <c r="L261" s="1" t="s">
        <v>10</v>
      </c>
      <c r="M261" s="1" t="s">
        <v>17</v>
      </c>
      <c r="N261" s="1" t="s">
        <v>18</v>
      </c>
      <c r="O261" s="1" t="s">
        <v>19</v>
      </c>
      <c r="P261" s="1" t="s">
        <v>1410</v>
      </c>
      <c r="Q261" s="1" t="s">
        <v>1162</v>
      </c>
      <c r="R261" s="1" t="s">
        <v>337</v>
      </c>
      <c r="S261" s="1" t="s">
        <v>193</v>
      </c>
      <c r="T261" s="1" t="s">
        <v>1411</v>
      </c>
      <c r="U261" s="1" t="s">
        <v>189</v>
      </c>
      <c r="V261" s="1" t="s">
        <v>1384</v>
      </c>
      <c r="W261" s="1" t="s">
        <v>157</v>
      </c>
      <c r="X261" s="1" t="s">
        <v>196</v>
      </c>
      <c r="Y261" s="1" t="s">
        <v>197</v>
      </c>
      <c r="Z261" s="1">
        <v>2020</v>
      </c>
      <c r="AA261" s="1" t="s">
        <v>159</v>
      </c>
      <c r="AB261" s="1">
        <v>2021</v>
      </c>
      <c r="AC261" s="1" t="s">
        <v>596</v>
      </c>
      <c r="AD261" s="1" t="s">
        <v>446</v>
      </c>
      <c r="AE261" s="1" t="s">
        <v>228</v>
      </c>
      <c r="AF261" s="1" t="s">
        <v>163</v>
      </c>
      <c r="AG261" s="1" t="s">
        <v>165</v>
      </c>
      <c r="AH261" s="1" t="s">
        <v>198</v>
      </c>
      <c r="AI261" s="1" t="s">
        <v>198</v>
      </c>
      <c r="AJ261" s="1" t="s">
        <v>167</v>
      </c>
      <c r="AK261" s="1" t="s">
        <v>168</v>
      </c>
      <c r="AL261" s="1" t="s">
        <v>167</v>
      </c>
      <c r="AM261" s="14"/>
      <c r="AN261" s="1" t="s">
        <v>169</v>
      </c>
      <c r="AO261" s="1" t="s">
        <v>201</v>
      </c>
      <c r="AP261" s="1" t="s">
        <v>171</v>
      </c>
      <c r="AQ261" s="1" t="s">
        <v>172</v>
      </c>
      <c r="AR261" s="1" t="s">
        <v>172</v>
      </c>
      <c r="AS261" s="1" t="s">
        <v>172</v>
      </c>
      <c r="AT261" s="1" t="s">
        <v>172</v>
      </c>
      <c r="AU261" s="1" t="s">
        <v>292</v>
      </c>
      <c r="AV261" s="1" t="s">
        <v>174</v>
      </c>
      <c r="AW261" s="1" t="s">
        <v>440</v>
      </c>
      <c r="AX261" s="1" t="s">
        <v>176</v>
      </c>
      <c r="AY261" s="1" t="s">
        <v>205</v>
      </c>
      <c r="AZ261" s="1" t="s">
        <v>234</v>
      </c>
      <c r="BA261" s="1" t="s">
        <v>172</v>
      </c>
      <c r="BB261" s="1" t="s">
        <v>172</v>
      </c>
      <c r="BC261" s="1" t="s">
        <v>172</v>
      </c>
      <c r="BD261" s="1" t="s">
        <v>172</v>
      </c>
      <c r="BE261" s="1" t="s">
        <v>172</v>
      </c>
      <c r="BF261" s="1" t="s">
        <v>172</v>
      </c>
      <c r="BG261" s="1" t="s">
        <v>172</v>
      </c>
      <c r="BH261" s="1" t="s">
        <v>172</v>
      </c>
      <c r="BI261" s="1" t="s">
        <v>172</v>
      </c>
      <c r="BJ261" s="1" t="s">
        <v>389</v>
      </c>
      <c r="BK261" s="1" t="s">
        <v>419</v>
      </c>
      <c r="BL261" s="1" t="s">
        <v>811</v>
      </c>
      <c r="BM261" s="1" t="s">
        <v>260</v>
      </c>
      <c r="BN261" s="1" t="s">
        <v>167</v>
      </c>
      <c r="BO261" s="1" t="s">
        <v>172</v>
      </c>
      <c r="BP261" s="1" t="s">
        <v>172</v>
      </c>
      <c r="BQ261" s="1" t="s">
        <v>1412</v>
      </c>
      <c r="BR261" s="1" t="s">
        <v>1413</v>
      </c>
      <c r="BS261" s="1" t="s">
        <v>1187</v>
      </c>
      <c r="BT261" s="14"/>
    </row>
    <row r="262" spans="1:72" x14ac:dyDescent="0.2">
      <c r="A262" s="29">
        <v>44182.472798726856</v>
      </c>
      <c r="B262" s="1" t="s">
        <v>148</v>
      </c>
      <c r="C262" s="15">
        <v>27432</v>
      </c>
      <c r="D262" s="12">
        <v>44182</v>
      </c>
      <c r="E262" s="13">
        <f t="shared" ref="E262:E265" si="20">ROUNDDOWN(((D262-C262)/365),0)</f>
        <v>45</v>
      </c>
      <c r="F262" s="1" t="s">
        <v>497</v>
      </c>
      <c r="G262" s="1" t="s">
        <v>322</v>
      </c>
      <c r="H262" s="1" t="s">
        <v>189</v>
      </c>
      <c r="I262" s="1" t="s">
        <v>119</v>
      </c>
      <c r="J262" s="1" t="s">
        <v>34</v>
      </c>
      <c r="K262" s="1" t="s">
        <v>34</v>
      </c>
      <c r="L262" s="1" t="s">
        <v>74</v>
      </c>
      <c r="M262" s="1" t="s">
        <v>17</v>
      </c>
      <c r="N262" s="1" t="s">
        <v>18</v>
      </c>
      <c r="O262" s="1" t="s">
        <v>19</v>
      </c>
      <c r="P262" s="1" t="s">
        <v>1363</v>
      </c>
      <c r="Q262" s="1" t="s">
        <v>1054</v>
      </c>
      <c r="R262" s="1" t="s">
        <v>337</v>
      </c>
      <c r="S262" s="1" t="s">
        <v>193</v>
      </c>
      <c r="T262" s="1" t="s">
        <v>1414</v>
      </c>
      <c r="U262" s="1" t="s">
        <v>189</v>
      </c>
      <c r="V262" s="1" t="s">
        <v>1362</v>
      </c>
      <c r="W262" s="1" t="s">
        <v>157</v>
      </c>
      <c r="X262" s="1" t="s">
        <v>196</v>
      </c>
      <c r="Y262" s="1" t="s">
        <v>197</v>
      </c>
      <c r="Z262" s="1">
        <v>2020</v>
      </c>
      <c r="AA262" s="1" t="s">
        <v>159</v>
      </c>
      <c r="AB262" s="1">
        <v>2021</v>
      </c>
      <c r="AC262" s="1" t="s">
        <v>596</v>
      </c>
      <c r="AD262" s="1" t="s">
        <v>446</v>
      </c>
      <c r="AE262" s="1" t="s">
        <v>228</v>
      </c>
      <c r="AF262" s="1" t="s">
        <v>266</v>
      </c>
      <c r="AG262" s="1" t="s">
        <v>165</v>
      </c>
      <c r="AH262" s="1" t="s">
        <v>165</v>
      </c>
      <c r="AI262" s="1" t="s">
        <v>543</v>
      </c>
      <c r="AJ262" s="1" t="s">
        <v>167</v>
      </c>
      <c r="AK262" s="1" t="s">
        <v>168</v>
      </c>
      <c r="AL262" s="1" t="s">
        <v>167</v>
      </c>
      <c r="AM262" s="14"/>
      <c r="AN262" s="1" t="s">
        <v>169</v>
      </c>
      <c r="AO262" s="1" t="s">
        <v>230</v>
      </c>
      <c r="AP262" s="1" t="s">
        <v>171</v>
      </c>
      <c r="AQ262" s="1" t="s">
        <v>172</v>
      </c>
      <c r="AR262" s="1" t="s">
        <v>172</v>
      </c>
      <c r="AS262" s="1" t="s">
        <v>172</v>
      </c>
      <c r="AT262" s="1" t="s">
        <v>172</v>
      </c>
      <c r="AU262" s="1" t="s">
        <v>393</v>
      </c>
      <c r="AV262" s="1" t="s">
        <v>252</v>
      </c>
      <c r="AW262" s="1" t="s">
        <v>233</v>
      </c>
      <c r="AX262" s="1" t="s">
        <v>204</v>
      </c>
      <c r="AY262" s="1" t="s">
        <v>272</v>
      </c>
      <c r="AZ262" s="1" t="s">
        <v>482</v>
      </c>
      <c r="BA262" s="1" t="s">
        <v>172</v>
      </c>
      <c r="BB262" s="1" t="s">
        <v>172</v>
      </c>
      <c r="BC262" s="1" t="s">
        <v>167</v>
      </c>
      <c r="BD262" s="1" t="s">
        <v>172</v>
      </c>
      <c r="BE262" s="1" t="s">
        <v>172</v>
      </c>
      <c r="BF262" s="1" t="s">
        <v>172</v>
      </c>
      <c r="BG262" s="1" t="s">
        <v>172</v>
      </c>
      <c r="BH262" s="1" t="s">
        <v>172</v>
      </c>
      <c r="BI262" s="1" t="s">
        <v>172</v>
      </c>
      <c r="BJ262" s="1" t="s">
        <v>389</v>
      </c>
      <c r="BK262" s="1" t="s">
        <v>317</v>
      </c>
      <c r="BL262" s="1" t="s">
        <v>811</v>
      </c>
      <c r="BM262" s="1" t="s">
        <v>424</v>
      </c>
      <c r="BN262" s="1" t="s">
        <v>172</v>
      </c>
      <c r="BO262" s="1" t="s">
        <v>167</v>
      </c>
      <c r="BP262" s="1" t="s">
        <v>172</v>
      </c>
      <c r="BQ262" s="1" t="s">
        <v>1415</v>
      </c>
      <c r="BR262" s="1" t="s">
        <v>381</v>
      </c>
      <c r="BS262" s="1" t="s">
        <v>1416</v>
      </c>
      <c r="BT262" s="14"/>
    </row>
    <row r="263" spans="1:72" x14ac:dyDescent="0.2">
      <c r="A263" s="29">
        <v>44182.474951354168</v>
      </c>
      <c r="B263" s="1" t="s">
        <v>148</v>
      </c>
      <c r="C263" s="15">
        <v>27760</v>
      </c>
      <c r="D263" s="12">
        <v>44182</v>
      </c>
      <c r="E263" s="13">
        <f t="shared" si="20"/>
        <v>44</v>
      </c>
      <c r="F263" s="1" t="s">
        <v>335</v>
      </c>
      <c r="G263" s="1" t="s">
        <v>322</v>
      </c>
      <c r="H263" s="1" t="s">
        <v>189</v>
      </c>
      <c r="I263" s="1" t="s">
        <v>120</v>
      </c>
      <c r="J263" s="1" t="s">
        <v>16</v>
      </c>
      <c r="K263" s="1" t="s">
        <v>16</v>
      </c>
      <c r="L263" s="1" t="s">
        <v>10</v>
      </c>
      <c r="M263" s="1" t="s">
        <v>17</v>
      </c>
      <c r="N263" s="1" t="s">
        <v>18</v>
      </c>
      <c r="O263" s="1" t="s">
        <v>19</v>
      </c>
      <c r="P263" s="1" t="s">
        <v>1402</v>
      </c>
      <c r="Q263" s="1" t="s">
        <v>1162</v>
      </c>
      <c r="R263" s="1" t="s">
        <v>337</v>
      </c>
      <c r="S263" s="1" t="s">
        <v>193</v>
      </c>
      <c r="T263" s="1" t="s">
        <v>1398</v>
      </c>
      <c r="U263" s="1" t="s">
        <v>189</v>
      </c>
      <c r="V263" s="1" t="s">
        <v>1384</v>
      </c>
      <c r="W263" s="1" t="s">
        <v>157</v>
      </c>
      <c r="X263" s="1" t="s">
        <v>196</v>
      </c>
      <c r="Y263" s="1" t="s">
        <v>197</v>
      </c>
      <c r="Z263" s="1">
        <v>2020</v>
      </c>
      <c r="AA263" s="1" t="s">
        <v>159</v>
      </c>
      <c r="AB263" s="1">
        <v>2021</v>
      </c>
      <c r="AC263" s="1" t="s">
        <v>596</v>
      </c>
      <c r="AD263" s="1" t="s">
        <v>161</v>
      </c>
      <c r="AE263" s="1" t="s">
        <v>215</v>
      </c>
      <c r="AF263" s="1" t="s">
        <v>314</v>
      </c>
      <c r="AG263" s="1" t="s">
        <v>165</v>
      </c>
      <c r="AH263" s="1" t="s">
        <v>198</v>
      </c>
      <c r="AI263" s="1" t="s">
        <v>198</v>
      </c>
      <c r="AJ263" s="1" t="s">
        <v>172</v>
      </c>
      <c r="AK263" s="1" t="s">
        <v>269</v>
      </c>
      <c r="AL263" s="1" t="s">
        <v>167</v>
      </c>
      <c r="AM263" s="14"/>
      <c r="AN263" s="1" t="s">
        <v>169</v>
      </c>
      <c r="AO263" s="1" t="s">
        <v>201</v>
      </c>
      <c r="AP263" s="1" t="s">
        <v>171</v>
      </c>
      <c r="AQ263" s="1" t="s">
        <v>172</v>
      </c>
      <c r="AR263" s="1" t="s">
        <v>172</v>
      </c>
      <c r="AS263" s="1" t="s">
        <v>172</v>
      </c>
      <c r="AT263" s="1" t="s">
        <v>172</v>
      </c>
      <c r="AU263" s="1" t="s">
        <v>393</v>
      </c>
      <c r="AV263" s="1" t="s">
        <v>174</v>
      </c>
      <c r="AW263" s="1" t="s">
        <v>348</v>
      </c>
      <c r="AX263" s="1" t="s">
        <v>204</v>
      </c>
      <c r="AY263" s="1" t="s">
        <v>1323</v>
      </c>
      <c r="AZ263" s="1" t="s">
        <v>178</v>
      </c>
      <c r="BA263" s="1" t="s">
        <v>172</v>
      </c>
      <c r="BB263" s="1" t="s">
        <v>172</v>
      </c>
      <c r="BC263" s="1" t="s">
        <v>172</v>
      </c>
      <c r="BD263" s="1" t="s">
        <v>172</v>
      </c>
      <c r="BE263" s="1" t="s">
        <v>179</v>
      </c>
      <c r="BF263" s="1" t="s">
        <v>172</v>
      </c>
      <c r="BG263" s="1" t="s">
        <v>167</v>
      </c>
      <c r="BH263" s="1" t="s">
        <v>172</v>
      </c>
      <c r="BI263" s="1" t="s">
        <v>167</v>
      </c>
      <c r="BJ263" s="1" t="s">
        <v>180</v>
      </c>
      <c r="BK263" s="1" t="s">
        <v>274</v>
      </c>
      <c r="BL263" s="1" t="s">
        <v>259</v>
      </c>
      <c r="BM263" s="1" t="s">
        <v>260</v>
      </c>
      <c r="BN263" s="1" t="s">
        <v>172</v>
      </c>
      <c r="BO263" s="1" t="s">
        <v>167</v>
      </c>
      <c r="BP263" s="1" t="s">
        <v>172</v>
      </c>
      <c r="BQ263" s="1" t="s">
        <v>1198</v>
      </c>
      <c r="BR263" s="1" t="s">
        <v>1198</v>
      </c>
      <c r="BS263" s="1" t="s">
        <v>1198</v>
      </c>
      <c r="BT263" s="14"/>
    </row>
    <row r="264" spans="1:72" x14ac:dyDescent="0.2">
      <c r="A264" s="29">
        <v>44182.477459710644</v>
      </c>
      <c r="B264" s="1" t="s">
        <v>148</v>
      </c>
      <c r="C264" s="15">
        <v>33342</v>
      </c>
      <c r="D264" s="12">
        <v>44182</v>
      </c>
      <c r="E264" s="13">
        <f t="shared" si="20"/>
        <v>29</v>
      </c>
      <c r="F264" s="1" t="s">
        <v>335</v>
      </c>
      <c r="G264" s="1" t="s">
        <v>472</v>
      </c>
      <c r="H264" s="1" t="s">
        <v>189</v>
      </c>
      <c r="I264" s="1" t="s">
        <v>57</v>
      </c>
      <c r="J264" s="1" t="s">
        <v>9</v>
      </c>
      <c r="K264" s="1" t="s">
        <v>9</v>
      </c>
      <c r="L264" s="1" t="s">
        <v>46</v>
      </c>
      <c r="M264" s="1" t="s">
        <v>11</v>
      </c>
      <c r="N264" s="1" t="s">
        <v>18</v>
      </c>
      <c r="O264" s="1" t="s">
        <v>19</v>
      </c>
      <c r="P264" s="1" t="s">
        <v>1417</v>
      </c>
      <c r="Q264" s="1" t="s">
        <v>1162</v>
      </c>
      <c r="R264" s="1" t="s">
        <v>337</v>
      </c>
      <c r="S264" s="1" t="s">
        <v>193</v>
      </c>
      <c r="T264" s="1" t="s">
        <v>1398</v>
      </c>
      <c r="U264" s="1" t="s">
        <v>189</v>
      </c>
      <c r="V264" s="1" t="s">
        <v>1418</v>
      </c>
      <c r="W264" s="1" t="s">
        <v>157</v>
      </c>
      <c r="X264" s="1" t="s">
        <v>196</v>
      </c>
      <c r="Y264" s="1" t="s">
        <v>197</v>
      </c>
      <c r="Z264" s="1">
        <v>2020</v>
      </c>
      <c r="AA264" s="1" t="s">
        <v>159</v>
      </c>
      <c r="AB264" s="1">
        <v>2021</v>
      </c>
      <c r="AC264" s="1" t="s">
        <v>596</v>
      </c>
      <c r="AD264" s="1" t="s">
        <v>161</v>
      </c>
      <c r="AE264" s="1" t="s">
        <v>162</v>
      </c>
      <c r="AF264" s="1" t="s">
        <v>163</v>
      </c>
      <c r="AG264" s="1" t="s">
        <v>165</v>
      </c>
      <c r="AH264" s="1" t="s">
        <v>165</v>
      </c>
      <c r="AI264" s="1" t="s">
        <v>198</v>
      </c>
      <c r="AJ264" s="1" t="s">
        <v>167</v>
      </c>
      <c r="AK264" s="14"/>
      <c r="AL264" s="1" t="s">
        <v>167</v>
      </c>
      <c r="AM264" s="14"/>
      <c r="AN264" s="1" t="s">
        <v>169</v>
      </c>
      <c r="AO264" s="1" t="s">
        <v>201</v>
      </c>
      <c r="AP264" s="1" t="s">
        <v>531</v>
      </c>
      <c r="AQ264" s="1" t="s">
        <v>167</v>
      </c>
      <c r="AR264" s="1" t="s">
        <v>172</v>
      </c>
      <c r="AS264" s="1" t="s">
        <v>167</v>
      </c>
      <c r="AT264" s="1" t="s">
        <v>167</v>
      </c>
      <c r="AU264" s="1" t="s">
        <v>292</v>
      </c>
      <c r="AV264" s="1" t="s">
        <v>216</v>
      </c>
      <c r="AW264" s="1" t="s">
        <v>1419</v>
      </c>
      <c r="AX264" s="1" t="s">
        <v>254</v>
      </c>
      <c r="AY264" s="1" t="s">
        <v>272</v>
      </c>
      <c r="AZ264" s="1" t="s">
        <v>343</v>
      </c>
      <c r="BA264" s="1" t="s">
        <v>172</v>
      </c>
      <c r="BB264" s="1" t="s">
        <v>179</v>
      </c>
      <c r="BC264" s="1" t="s">
        <v>172</v>
      </c>
      <c r="BD264" s="1" t="s">
        <v>172</v>
      </c>
      <c r="BE264" s="1" t="s">
        <v>179</v>
      </c>
      <c r="BF264" s="1" t="s">
        <v>179</v>
      </c>
      <c r="BG264" s="1" t="s">
        <v>179</v>
      </c>
      <c r="BH264" s="1" t="s">
        <v>172</v>
      </c>
      <c r="BI264" s="1" t="s">
        <v>167</v>
      </c>
      <c r="BJ264" s="1" t="s">
        <v>629</v>
      </c>
      <c r="BK264" s="1" t="s">
        <v>258</v>
      </c>
      <c r="BL264" s="1" t="s">
        <v>854</v>
      </c>
      <c r="BM264" s="1" t="s">
        <v>282</v>
      </c>
      <c r="BN264" s="1" t="s">
        <v>167</v>
      </c>
      <c r="BO264" s="1" t="s">
        <v>172</v>
      </c>
      <c r="BP264" s="1" t="s">
        <v>172</v>
      </c>
      <c r="BQ264" s="1" t="s">
        <v>1420</v>
      </c>
      <c r="BR264" s="1" t="s">
        <v>307</v>
      </c>
      <c r="BS264" s="1" t="s">
        <v>1421</v>
      </c>
      <c r="BT264" s="14"/>
    </row>
    <row r="265" spans="1:72" x14ac:dyDescent="0.2">
      <c r="A265" s="29">
        <v>44182.480146099537</v>
      </c>
      <c r="B265" s="1" t="s">
        <v>148</v>
      </c>
      <c r="C265" s="15">
        <v>33870</v>
      </c>
      <c r="D265" s="12">
        <v>44182</v>
      </c>
      <c r="E265" s="13">
        <f t="shared" si="20"/>
        <v>28</v>
      </c>
      <c r="F265" s="1" t="s">
        <v>497</v>
      </c>
      <c r="G265" s="1" t="s">
        <v>322</v>
      </c>
      <c r="H265" s="1" t="s">
        <v>189</v>
      </c>
      <c r="I265" s="1" t="s">
        <v>115</v>
      </c>
      <c r="J265" s="1" t="s">
        <v>23</v>
      </c>
      <c r="K265" s="1" t="s">
        <v>16</v>
      </c>
      <c r="L265" s="1" t="s">
        <v>10</v>
      </c>
      <c r="M265" s="1" t="s">
        <v>17</v>
      </c>
      <c r="N265" s="1" t="s">
        <v>18</v>
      </c>
      <c r="O265" s="1" t="s">
        <v>19</v>
      </c>
      <c r="P265" s="1" t="s">
        <v>1363</v>
      </c>
      <c r="Q265" s="1" t="s">
        <v>1162</v>
      </c>
      <c r="R265" s="1" t="s">
        <v>323</v>
      </c>
      <c r="S265" s="1" t="s">
        <v>193</v>
      </c>
      <c r="T265" s="1" t="s">
        <v>1398</v>
      </c>
      <c r="U265" s="1" t="s">
        <v>189</v>
      </c>
      <c r="V265" s="1" t="s">
        <v>1399</v>
      </c>
      <c r="W265" s="1" t="s">
        <v>157</v>
      </c>
      <c r="X265" s="1" t="s">
        <v>196</v>
      </c>
      <c r="Y265" s="1" t="s">
        <v>197</v>
      </c>
      <c r="Z265" s="1">
        <v>2020</v>
      </c>
      <c r="AA265" s="1" t="s">
        <v>159</v>
      </c>
      <c r="AB265" s="1">
        <v>2021</v>
      </c>
      <c r="AC265" s="1" t="s">
        <v>596</v>
      </c>
      <c r="AD265" s="1" t="s">
        <v>446</v>
      </c>
      <c r="AE265" s="1" t="s">
        <v>228</v>
      </c>
      <c r="AF265" s="1" t="s">
        <v>266</v>
      </c>
      <c r="AG265" s="1" t="s">
        <v>165</v>
      </c>
      <c r="AH265" s="1" t="s">
        <v>198</v>
      </c>
      <c r="AI265" s="1" t="s">
        <v>198</v>
      </c>
      <c r="AJ265" s="1" t="s">
        <v>167</v>
      </c>
      <c r="AK265" s="14"/>
      <c r="AL265" s="1" t="s">
        <v>167</v>
      </c>
      <c r="AM265" s="14"/>
      <c r="AN265" s="1" t="s">
        <v>169</v>
      </c>
      <c r="AO265" s="1" t="s">
        <v>201</v>
      </c>
      <c r="AP265" s="1" t="s">
        <v>171</v>
      </c>
      <c r="AQ265" s="1" t="s">
        <v>167</v>
      </c>
      <c r="AR265" s="1" t="s">
        <v>172</v>
      </c>
      <c r="AS265" s="1" t="s">
        <v>167</v>
      </c>
      <c r="AT265" s="1" t="s">
        <v>167</v>
      </c>
      <c r="AU265" s="1" t="s">
        <v>947</v>
      </c>
      <c r="AV265" s="1" t="s">
        <v>910</v>
      </c>
      <c r="AW265" s="1" t="s">
        <v>203</v>
      </c>
      <c r="AX265" s="1" t="s">
        <v>204</v>
      </c>
      <c r="AY265" s="1" t="s">
        <v>272</v>
      </c>
      <c r="AZ265" s="1" t="s">
        <v>178</v>
      </c>
      <c r="BA265" s="1" t="s">
        <v>172</v>
      </c>
      <c r="BB265" s="1" t="s">
        <v>167</v>
      </c>
      <c r="BC265" s="1" t="s">
        <v>172</v>
      </c>
      <c r="BD265" s="1" t="s">
        <v>167</v>
      </c>
      <c r="BE265" s="1" t="s">
        <v>172</v>
      </c>
      <c r="BF265" s="1" t="s">
        <v>172</v>
      </c>
      <c r="BG265" s="1" t="s">
        <v>167</v>
      </c>
      <c r="BH265" s="1" t="s">
        <v>172</v>
      </c>
      <c r="BI265" s="1" t="s">
        <v>167</v>
      </c>
      <c r="BJ265" s="1" t="s">
        <v>629</v>
      </c>
      <c r="BK265" s="1" t="s">
        <v>258</v>
      </c>
      <c r="BL265" s="1" t="s">
        <v>854</v>
      </c>
      <c r="BM265" s="1" t="s">
        <v>282</v>
      </c>
      <c r="BN265" s="1" t="s">
        <v>167</v>
      </c>
      <c r="BO265" s="1" t="s">
        <v>167</v>
      </c>
      <c r="BP265" s="1" t="s">
        <v>172</v>
      </c>
      <c r="BQ265" s="1" t="s">
        <v>1198</v>
      </c>
      <c r="BR265" s="1" t="s">
        <v>307</v>
      </c>
      <c r="BS265" s="1" t="s">
        <v>1422</v>
      </c>
      <c r="BT265" s="14"/>
    </row>
    <row r="267" spans="1:72" x14ac:dyDescent="0.2">
      <c r="A267">
        <f>COUNTA(A5:A265)</f>
        <v>261</v>
      </c>
      <c r="B267">
        <f>COUNTA(A5:A265)</f>
        <v>261</v>
      </c>
      <c r="C267">
        <f>COUNTA(A5:A265)</f>
        <v>261</v>
      </c>
      <c r="D267">
        <f t="shared" ref="D267:J267" si="21">COUNTA(A5:A265)</f>
        <v>261</v>
      </c>
      <c r="E267">
        <f t="shared" si="21"/>
        <v>261</v>
      </c>
      <c r="F267">
        <f t="shared" si="21"/>
        <v>261</v>
      </c>
      <c r="G267">
        <f t="shared" si="21"/>
        <v>261</v>
      </c>
      <c r="H267">
        <f t="shared" si="21"/>
        <v>261</v>
      </c>
      <c r="I267">
        <f t="shared" si="21"/>
        <v>261</v>
      </c>
      <c r="J267">
        <f t="shared" si="21"/>
        <v>261</v>
      </c>
      <c r="K267">
        <f t="shared" ref="K267:O267" si="22">COUNTA(H5:H265)</f>
        <v>261</v>
      </c>
      <c r="L267">
        <f t="shared" si="22"/>
        <v>261</v>
      </c>
      <c r="M267">
        <f t="shared" si="22"/>
        <v>261</v>
      </c>
      <c r="N267">
        <f t="shared" si="22"/>
        <v>261</v>
      </c>
      <c r="O267">
        <f t="shared" si="22"/>
        <v>261</v>
      </c>
      <c r="W267">
        <f>COUNTA(T5:T265)</f>
        <v>261</v>
      </c>
      <c r="X267">
        <f t="shared" ref="X267" si="23">COUNTA(U5:U265)</f>
        <v>261</v>
      </c>
      <c r="AC267">
        <f t="shared" ref="AC267:AP267" si="24">COUNTA(AC5:AC265)</f>
        <v>261</v>
      </c>
      <c r="AD267">
        <f t="shared" si="24"/>
        <v>261</v>
      </c>
      <c r="AE267">
        <f t="shared" si="24"/>
        <v>261</v>
      </c>
      <c r="AF267">
        <f t="shared" si="24"/>
        <v>261</v>
      </c>
      <c r="AG267">
        <f t="shared" si="24"/>
        <v>261</v>
      </c>
      <c r="AH267">
        <f t="shared" si="24"/>
        <v>261</v>
      </c>
      <c r="AI267">
        <f t="shared" si="24"/>
        <v>261</v>
      </c>
      <c r="AJ267">
        <f t="shared" si="24"/>
        <v>261</v>
      </c>
      <c r="AK267">
        <f t="shared" si="24"/>
        <v>227</v>
      </c>
      <c r="AL267">
        <f t="shared" si="24"/>
        <v>261</v>
      </c>
      <c r="AM267">
        <f t="shared" si="24"/>
        <v>176</v>
      </c>
      <c r="AN267">
        <f t="shared" si="24"/>
        <v>261</v>
      </c>
      <c r="AO267">
        <f t="shared" si="24"/>
        <v>261</v>
      </c>
      <c r="AP267">
        <f t="shared" si="24"/>
        <v>261</v>
      </c>
      <c r="AQ267">
        <f t="shared" ref="AQ267:BS267" si="25">COUNTA(AQ5:AQ265)</f>
        <v>261</v>
      </c>
      <c r="AR267">
        <f t="shared" si="25"/>
        <v>261</v>
      </c>
      <c r="AS267">
        <f t="shared" si="25"/>
        <v>261</v>
      </c>
      <c r="AT267">
        <f t="shared" si="25"/>
        <v>261</v>
      </c>
      <c r="AU267">
        <f t="shared" si="25"/>
        <v>261</v>
      </c>
      <c r="AV267">
        <f t="shared" si="25"/>
        <v>261</v>
      </c>
      <c r="AW267">
        <f t="shared" si="25"/>
        <v>261</v>
      </c>
      <c r="AX267">
        <f t="shared" si="25"/>
        <v>261</v>
      </c>
      <c r="AY267">
        <f t="shared" si="25"/>
        <v>261</v>
      </c>
      <c r="AZ267">
        <f t="shared" si="25"/>
        <v>261</v>
      </c>
      <c r="BA267">
        <f t="shared" si="25"/>
        <v>261</v>
      </c>
      <c r="BB267">
        <f t="shared" si="25"/>
        <v>261</v>
      </c>
      <c r="BC267">
        <f t="shared" si="25"/>
        <v>261</v>
      </c>
      <c r="BD267">
        <f t="shared" si="25"/>
        <v>261</v>
      </c>
      <c r="BE267">
        <f t="shared" si="25"/>
        <v>261</v>
      </c>
      <c r="BF267">
        <f t="shared" si="25"/>
        <v>261</v>
      </c>
      <c r="BG267">
        <f t="shared" si="25"/>
        <v>261</v>
      </c>
      <c r="BH267">
        <f t="shared" si="25"/>
        <v>261</v>
      </c>
      <c r="BI267">
        <f t="shared" si="25"/>
        <v>261</v>
      </c>
      <c r="BJ267">
        <f t="shared" si="25"/>
        <v>261</v>
      </c>
      <c r="BK267">
        <f t="shared" si="25"/>
        <v>261</v>
      </c>
      <c r="BL267">
        <f t="shared" si="25"/>
        <v>261</v>
      </c>
      <c r="BM267">
        <f t="shared" si="25"/>
        <v>261</v>
      </c>
      <c r="BN267">
        <f t="shared" si="25"/>
        <v>261</v>
      </c>
      <c r="BO267">
        <f t="shared" si="25"/>
        <v>261</v>
      </c>
      <c r="BP267">
        <f t="shared" si="25"/>
        <v>261</v>
      </c>
      <c r="BQ267">
        <f t="shared" si="25"/>
        <v>226</v>
      </c>
      <c r="BR267">
        <f t="shared" si="25"/>
        <v>223</v>
      </c>
      <c r="BS267">
        <f t="shared" si="25"/>
        <v>226</v>
      </c>
    </row>
    <row r="270" spans="1:72" s="47" customFormat="1" x14ac:dyDescent="0.2">
      <c r="A270" s="48" t="s">
        <v>1621</v>
      </c>
    </row>
    <row r="271" spans="1:72" s="50" customFormat="1" x14ac:dyDescent="0.2">
      <c r="A271" s="49"/>
    </row>
    <row r="272" spans="1:72" s="50" customFormat="1" x14ac:dyDescent="0.2">
      <c r="A272" s="49" t="s">
        <v>1626</v>
      </c>
      <c r="B272" s="50" t="s">
        <v>1559</v>
      </c>
      <c r="C272" s="50" t="s">
        <v>1560</v>
      </c>
      <c r="D272" s="50" t="s">
        <v>1561</v>
      </c>
      <c r="E272" s="50" t="s">
        <v>1627</v>
      </c>
      <c r="F272" s="50" t="s">
        <v>1628</v>
      </c>
      <c r="G272" s="50" t="s">
        <v>1629</v>
      </c>
      <c r="H272" s="50" t="s">
        <v>1630</v>
      </c>
      <c r="I272" s="50" t="s">
        <v>1631</v>
      </c>
      <c r="J272" s="50" t="s">
        <v>1632</v>
      </c>
      <c r="K272" s="50" t="s">
        <v>1633</v>
      </c>
      <c r="L272" s="50" t="s">
        <v>1634</v>
      </c>
      <c r="M272" s="50" t="s">
        <v>1635</v>
      </c>
      <c r="N272" s="50" t="s">
        <v>1636</v>
      </c>
      <c r="O272" s="50" t="s">
        <v>1637</v>
      </c>
      <c r="P272" s="50" t="s">
        <v>1638</v>
      </c>
      <c r="Q272" s="50" t="s">
        <v>1639</v>
      </c>
      <c r="R272" s="50" t="s">
        <v>1640</v>
      </c>
      <c r="S272" s="50" t="s">
        <v>1641</v>
      </c>
      <c r="T272" s="50" t="s">
        <v>1642</v>
      </c>
      <c r="U272" s="50" t="s">
        <v>1643</v>
      </c>
      <c r="V272" s="50" t="s">
        <v>1644</v>
      </c>
      <c r="W272" s="50" t="s">
        <v>1645</v>
      </c>
      <c r="X272" s="50" t="s">
        <v>1646</v>
      </c>
      <c r="Y272" s="50" t="s">
        <v>1647</v>
      </c>
      <c r="Z272" s="50" t="s">
        <v>1647</v>
      </c>
      <c r="AA272" s="50" t="s">
        <v>1648</v>
      </c>
      <c r="AB272" s="50" t="s">
        <v>1648</v>
      </c>
      <c r="AC272" s="49" t="s">
        <v>1528</v>
      </c>
      <c r="AD272" s="49" t="s">
        <v>1653</v>
      </c>
      <c r="AE272" s="49" t="s">
        <v>1654</v>
      </c>
      <c r="AF272" s="49" t="s">
        <v>1655</v>
      </c>
      <c r="AG272" s="49" t="s">
        <v>1656</v>
      </c>
      <c r="AH272" s="49" t="s">
        <v>1657</v>
      </c>
      <c r="AI272" s="49" t="s">
        <v>1658</v>
      </c>
      <c r="AJ272" s="49" t="s">
        <v>1659</v>
      </c>
      <c r="AK272" s="49" t="s">
        <v>1660</v>
      </c>
      <c r="AL272" s="49" t="s">
        <v>1661</v>
      </c>
      <c r="AM272" s="49" t="s">
        <v>1661</v>
      </c>
      <c r="AN272" s="49" t="s">
        <v>1662</v>
      </c>
      <c r="AO272" s="49" t="s">
        <v>1663</v>
      </c>
      <c r="AP272" s="49" t="s">
        <v>1664</v>
      </c>
      <c r="AQ272" s="49" t="s">
        <v>1665</v>
      </c>
      <c r="AR272" s="49" t="s">
        <v>1666</v>
      </c>
      <c r="AS272" s="49" t="s">
        <v>381</v>
      </c>
      <c r="AT272" s="49" t="s">
        <v>1667</v>
      </c>
      <c r="AU272" s="49" t="s">
        <v>1668</v>
      </c>
      <c r="AV272" s="49" t="s">
        <v>1669</v>
      </c>
      <c r="AW272" s="49" t="s">
        <v>1670</v>
      </c>
      <c r="AX272" s="49" t="s">
        <v>1671</v>
      </c>
      <c r="AY272" s="49" t="s">
        <v>1672</v>
      </c>
      <c r="AZ272" s="49" t="s">
        <v>1673</v>
      </c>
      <c r="BA272" s="49" t="s">
        <v>1674</v>
      </c>
      <c r="BB272" s="49" t="s">
        <v>1675</v>
      </c>
      <c r="BC272" s="49" t="s">
        <v>1676</v>
      </c>
      <c r="BD272" s="49" t="s">
        <v>1677</v>
      </c>
      <c r="BE272" s="49" t="s">
        <v>1678</v>
      </c>
      <c r="BF272" s="49" t="s">
        <v>1679</v>
      </c>
      <c r="BG272" s="49" t="s">
        <v>1680</v>
      </c>
      <c r="BH272" s="49" t="s">
        <v>1681</v>
      </c>
      <c r="BI272" s="49" t="s">
        <v>1682</v>
      </c>
      <c r="BJ272" s="49" t="s">
        <v>1686</v>
      </c>
      <c r="BK272" s="49" t="s">
        <v>1687</v>
      </c>
      <c r="BL272" s="49" t="s">
        <v>1688</v>
      </c>
      <c r="BM272" s="49" t="s">
        <v>1689</v>
      </c>
      <c r="BN272" s="49" t="s">
        <v>1685</v>
      </c>
      <c r="BO272" s="49" t="s">
        <v>1683</v>
      </c>
      <c r="BP272" s="49" t="s">
        <v>1684</v>
      </c>
    </row>
    <row r="273" spans="1:68" s="50" customFormat="1" x14ac:dyDescent="0.2">
      <c r="A273" s="49"/>
    </row>
    <row r="275" spans="1:68" x14ac:dyDescent="0.2">
      <c r="A275" t="s">
        <v>1553</v>
      </c>
      <c r="D275" s="32" t="s">
        <v>1554</v>
      </c>
      <c r="I275" s="32" t="s">
        <v>1575</v>
      </c>
    </row>
    <row r="276" spans="1:68" x14ac:dyDescent="0.2">
      <c r="A276">
        <f>COUNTA(A5:A265)</f>
        <v>261</v>
      </c>
      <c r="D276" t="s">
        <v>1555</v>
      </c>
      <c r="E276">
        <f>MIN(E5:E265)</f>
        <v>0</v>
      </c>
      <c r="I276" t="s">
        <v>1555</v>
      </c>
      <c r="AY276" s="1"/>
    </row>
    <row r="277" spans="1:68" x14ac:dyDescent="0.2">
      <c r="D277" t="s">
        <v>1556</v>
      </c>
      <c r="E277">
        <f>MAX(E5:E265)</f>
        <v>62</v>
      </c>
      <c r="I277" t="s">
        <v>1556</v>
      </c>
    </row>
    <row r="278" spans="1:68" x14ac:dyDescent="0.2">
      <c r="D278" t="s">
        <v>1557</v>
      </c>
      <c r="E278">
        <f>AVERAGE(E5:E265)</f>
        <v>30.567049808429118</v>
      </c>
      <c r="I278" t="s">
        <v>1557</v>
      </c>
    </row>
    <row r="279" spans="1:68" x14ac:dyDescent="0.2">
      <c r="D279" t="s">
        <v>1558</v>
      </c>
      <c r="E279">
        <f>MEDIAN(E5:E265)</f>
        <v>29</v>
      </c>
      <c r="I279" t="s">
        <v>1558</v>
      </c>
      <c r="AY279" s="1"/>
    </row>
    <row r="281" spans="1:68" x14ac:dyDescent="0.2">
      <c r="D281" s="64" t="s">
        <v>1564</v>
      </c>
      <c r="E281" s="65"/>
      <c r="I281" s="64" t="s">
        <v>1701</v>
      </c>
      <c r="J281" s="64" t="s">
        <v>125</v>
      </c>
      <c r="K281" s="69" t="s">
        <v>1702</v>
      </c>
      <c r="R281" s="32" t="s">
        <v>1564</v>
      </c>
      <c r="W281" s="9" t="s">
        <v>1697</v>
      </c>
      <c r="X281" s="9" t="s">
        <v>1698</v>
      </c>
      <c r="AB281" s="32" t="s">
        <v>1564</v>
      </c>
      <c r="AG281" s="32" t="s">
        <v>1564</v>
      </c>
      <c r="AK281" s="32" t="s">
        <v>1564</v>
      </c>
      <c r="AL281" s="9"/>
      <c r="AQ281" s="32" t="s">
        <v>1564</v>
      </c>
      <c r="AY281" s="1"/>
    </row>
    <row r="282" spans="1:68" x14ac:dyDescent="0.2">
      <c r="A282" t="s">
        <v>148</v>
      </c>
      <c r="B282">
        <f t="shared" ref="B282:B283" si="26">COUNTIF(B$5:B$265,"="&amp;A282)</f>
        <v>240</v>
      </c>
      <c r="C282">
        <v>0</v>
      </c>
      <c r="D282" s="68" t="s">
        <v>1576</v>
      </c>
      <c r="E282" s="65">
        <f>COUNTIFS($E$5:$E$265,"&gt;="&amp;C282,$E$5:$E$265,"&lt;"&amp;C283)</f>
        <v>1</v>
      </c>
      <c r="H282" s="70" t="s">
        <v>1704</v>
      </c>
      <c r="I282" s="66" t="s">
        <v>16</v>
      </c>
      <c r="J282" s="65">
        <f>COUNTIF(J$5:J$265,"="&amp;I282)</f>
        <v>114</v>
      </c>
      <c r="K282" s="65">
        <f>COUNTIF(K$5:K$265,"="&amp;I282)</f>
        <v>146</v>
      </c>
      <c r="M282" s="1" t="s">
        <v>18</v>
      </c>
      <c r="N282">
        <f t="shared" ref="N282:N285" si="27">COUNTIF(N$5:N$265,"="&amp;M282)</f>
        <v>142</v>
      </c>
      <c r="R282" s="1" t="s">
        <v>745</v>
      </c>
      <c r="S282">
        <f t="shared" ref="S282:S300" si="28">COUNTIF(S$5:S$265,"="&amp;R282)</f>
        <v>6</v>
      </c>
      <c r="T282" s="9" t="s">
        <v>1817</v>
      </c>
      <c r="V282" t="s">
        <v>575</v>
      </c>
      <c r="W282">
        <f>COUNTIF(W$5:W$265,"="&amp;V282)</f>
        <v>2</v>
      </c>
      <c r="X282">
        <f>COUNTIF(X$5:X$265,"="&amp;V282)</f>
        <v>2</v>
      </c>
      <c r="AY282" s="1"/>
    </row>
    <row r="283" spans="1:68" x14ac:dyDescent="0.2">
      <c r="A283" t="s">
        <v>187</v>
      </c>
      <c r="B283">
        <f t="shared" si="26"/>
        <v>21</v>
      </c>
      <c r="C283">
        <v>15</v>
      </c>
      <c r="D283" s="65" t="s">
        <v>1565</v>
      </c>
      <c r="E283" s="65">
        <f t="shared" ref="E283:E292" si="29">COUNTIFS($E$5:$E$265,"&gt;="&amp;C283,$E$5:$E$265,"&lt;"&amp;C284)</f>
        <v>11</v>
      </c>
      <c r="H283" s="70" t="s">
        <v>1705</v>
      </c>
      <c r="I283" s="66" t="s">
        <v>23</v>
      </c>
      <c r="J283" s="65">
        <f t="shared" ref="J283:J284" si="30">COUNTIF(J$5:J$265,"="&amp;I283)</f>
        <v>66</v>
      </c>
      <c r="K283" s="65">
        <f t="shared" ref="K283:K284" si="31">COUNTIF(K$5:K$265,"="&amp;I283)</f>
        <v>62</v>
      </c>
      <c r="M283" s="1" t="s">
        <v>25</v>
      </c>
      <c r="N283">
        <f t="shared" si="27"/>
        <v>40</v>
      </c>
      <c r="R283" s="1" t="s">
        <v>1584</v>
      </c>
      <c r="S283">
        <f t="shared" si="28"/>
        <v>4</v>
      </c>
      <c r="T283" s="9" t="s">
        <v>1817</v>
      </c>
      <c r="V283" t="s">
        <v>287</v>
      </c>
      <c r="W283">
        <f t="shared" ref="W283:W289" si="32">COUNTIF(W$5:W$265,"="&amp;V283)</f>
        <v>2</v>
      </c>
      <c r="X283">
        <f t="shared" ref="X283:X289" si="33">COUNTIF(X$5:X$265,"="&amp;V283)</f>
        <v>4</v>
      </c>
      <c r="AB283" s="1" t="s">
        <v>288</v>
      </c>
      <c r="AC283">
        <f>COUNTIF(AC$5:AC$265,"="&amp;AB283)</f>
        <v>36</v>
      </c>
      <c r="AD283" s="63">
        <f>AC283/$AC$288</f>
        <v>0.13793103448275862</v>
      </c>
      <c r="AF283" s="1" t="s">
        <v>165</v>
      </c>
      <c r="AG283">
        <f>COUNTIF(AG$5:AG$265,"="&amp;AF283)</f>
        <v>196</v>
      </c>
      <c r="AK283" s="1" t="s">
        <v>172</v>
      </c>
      <c r="AL283">
        <f>COUNTIF(AL$5:AL$265,"="&amp;AK283)</f>
        <v>77</v>
      </c>
      <c r="AP283" s="43" t="s">
        <v>172</v>
      </c>
      <c r="AQ283">
        <f>COUNTIF(AQ$5:AQ$265,"="&amp;$AP283)</f>
        <v>248</v>
      </c>
      <c r="AR283">
        <f t="shared" ref="AR283:AT283" si="34">COUNTIF(AR$5:AR$265,"="&amp;$AP283)</f>
        <v>256</v>
      </c>
      <c r="AS283">
        <f t="shared" si="34"/>
        <v>244</v>
      </c>
      <c r="AT283">
        <f t="shared" si="34"/>
        <v>207</v>
      </c>
      <c r="AW283" s="1" t="s">
        <v>254</v>
      </c>
      <c r="AX283" cm="1">
        <f t="array" ref="AX283">COUNT(FIND(AW283,AX$5:AX$265))</f>
        <v>124</v>
      </c>
      <c r="AZ283" s="43" t="s">
        <v>172</v>
      </c>
      <c r="BA283">
        <f>COUNTIF(BA$5:BA$265,"="&amp;$AZ283)</f>
        <v>222</v>
      </c>
      <c r="BB283">
        <f t="shared" ref="BB283:BI283" si="35">COUNTIF(BB$5:BB$265,"="&amp;$AZ283)</f>
        <v>107</v>
      </c>
      <c r="BC283">
        <f t="shared" si="35"/>
        <v>236</v>
      </c>
      <c r="BD283">
        <f t="shared" si="35"/>
        <v>228</v>
      </c>
      <c r="BE283">
        <f t="shared" si="35"/>
        <v>192</v>
      </c>
      <c r="BF283">
        <f t="shared" si="35"/>
        <v>221</v>
      </c>
      <c r="BG283">
        <f t="shared" si="35"/>
        <v>229</v>
      </c>
      <c r="BH283">
        <f t="shared" si="35"/>
        <v>224</v>
      </c>
      <c r="BI283">
        <f t="shared" si="35"/>
        <v>163</v>
      </c>
      <c r="BM283" s="43" t="s">
        <v>172</v>
      </c>
      <c r="BN283">
        <f t="shared" ref="BN283:BP285" si="36">COUNTIF(BN$5:BN$265,"="&amp;$AZ283)</f>
        <v>245</v>
      </c>
      <c r="BO283">
        <f t="shared" si="36"/>
        <v>130</v>
      </c>
      <c r="BP283">
        <f t="shared" si="36"/>
        <v>216</v>
      </c>
    </row>
    <row r="284" spans="1:68" x14ac:dyDescent="0.2">
      <c r="C284">
        <f>C283+5</f>
        <v>20</v>
      </c>
      <c r="D284" s="65" t="s">
        <v>1566</v>
      </c>
      <c r="E284" s="65">
        <f t="shared" si="29"/>
        <v>59</v>
      </c>
      <c r="H284" s="70" t="s">
        <v>1706</v>
      </c>
      <c r="I284" s="66" t="s">
        <v>9</v>
      </c>
      <c r="J284" s="65">
        <f t="shared" si="30"/>
        <v>37</v>
      </c>
      <c r="K284" s="65">
        <f t="shared" si="31"/>
        <v>29</v>
      </c>
      <c r="M284" s="1" t="s">
        <v>32</v>
      </c>
      <c r="N284">
        <f t="shared" si="27"/>
        <v>21</v>
      </c>
      <c r="R284" s="1" t="s">
        <v>1173</v>
      </c>
      <c r="S284">
        <f t="shared" si="28"/>
        <v>2</v>
      </c>
      <c r="T284" s="9" t="s">
        <v>1817</v>
      </c>
      <c r="V284" t="s">
        <v>787</v>
      </c>
      <c r="W284">
        <f t="shared" si="32"/>
        <v>4</v>
      </c>
      <c r="X284">
        <f t="shared" si="33"/>
        <v>4</v>
      </c>
      <c r="AB284" s="1" t="s">
        <v>160</v>
      </c>
      <c r="AC284">
        <f t="shared" ref="AC284:AC286" si="37">COUNTIF(AC$5:AC$265,"="&amp;AB284)</f>
        <v>136</v>
      </c>
      <c r="AD284" s="63">
        <f t="shared" ref="AD284:AD286" si="38">AC284/$AC$288</f>
        <v>0.52107279693486586</v>
      </c>
      <c r="AF284" s="1" t="s">
        <v>267</v>
      </c>
      <c r="AG284">
        <f t="shared" ref="AG284:AG287" si="39">COUNTIF(AG$5:AG$265,"="&amp;AF284)</f>
        <v>52</v>
      </c>
      <c r="AK284" s="1" t="s">
        <v>167</v>
      </c>
      <c r="AL284">
        <f>COUNTIF(AL$5:AL$265,"="&amp;AK284)</f>
        <v>184</v>
      </c>
      <c r="AP284" s="43" t="s">
        <v>167</v>
      </c>
      <c r="AQ284">
        <f t="shared" ref="AQ284:AT284" si="40">COUNTIF(AQ$5:AQ$265,"="&amp;$AP284)</f>
        <v>13</v>
      </c>
      <c r="AR284">
        <f t="shared" si="40"/>
        <v>5</v>
      </c>
      <c r="AS284">
        <f t="shared" si="40"/>
        <v>17</v>
      </c>
      <c r="AT284">
        <f t="shared" si="40"/>
        <v>54</v>
      </c>
      <c r="AW284" s="1" t="s">
        <v>204</v>
      </c>
      <c r="AX284" cm="1">
        <f t="array" ref="AX284">COUNT(FIND(AW284,AX$5:AX$265))</f>
        <v>135</v>
      </c>
      <c r="AZ284" s="43" t="s">
        <v>167</v>
      </c>
      <c r="BA284">
        <f t="shared" ref="BA284:BI285" si="41">COUNTIF(BA$5:BA$265,"="&amp;$AZ284)</f>
        <v>27</v>
      </c>
      <c r="BB284">
        <f t="shared" si="41"/>
        <v>127</v>
      </c>
      <c r="BC284">
        <f t="shared" si="41"/>
        <v>16</v>
      </c>
      <c r="BD284">
        <f t="shared" si="41"/>
        <v>25</v>
      </c>
      <c r="BE284">
        <f t="shared" si="41"/>
        <v>43</v>
      </c>
      <c r="BF284">
        <f t="shared" si="41"/>
        <v>10</v>
      </c>
      <c r="BG284">
        <f t="shared" si="41"/>
        <v>9</v>
      </c>
      <c r="BH284">
        <f t="shared" si="41"/>
        <v>24</v>
      </c>
      <c r="BI284">
        <f t="shared" si="41"/>
        <v>55</v>
      </c>
      <c r="BM284" s="43" t="s">
        <v>167</v>
      </c>
      <c r="BN284">
        <f t="shared" si="36"/>
        <v>16</v>
      </c>
      <c r="BO284">
        <f t="shared" si="36"/>
        <v>131</v>
      </c>
      <c r="BP284">
        <f t="shared" si="36"/>
        <v>45</v>
      </c>
    </row>
    <row r="285" spans="1:68" x14ac:dyDescent="0.2">
      <c r="B285">
        <f>SUM(B282:B283)</f>
        <v>261</v>
      </c>
      <c r="C285">
        <f t="shared" ref="C285:C292" si="42">C284+5</f>
        <v>25</v>
      </c>
      <c r="D285" s="65" t="s">
        <v>1567</v>
      </c>
      <c r="E285" s="65">
        <f t="shared" si="29"/>
        <v>64</v>
      </c>
      <c r="H285" s="70" t="s">
        <v>1707</v>
      </c>
      <c r="I285" s="66" t="s">
        <v>34</v>
      </c>
      <c r="J285" s="65">
        <f>COUNTIF(J$5:J$265,"="&amp;I285)</f>
        <v>44</v>
      </c>
      <c r="K285" s="65">
        <f>COUNTIF(K$5:K$265,"="&amp;I285)</f>
        <v>24</v>
      </c>
      <c r="M285" s="1" t="s">
        <v>12</v>
      </c>
      <c r="N285">
        <f t="shared" si="27"/>
        <v>58</v>
      </c>
      <c r="R285" s="1" t="s">
        <v>608</v>
      </c>
      <c r="S285">
        <f t="shared" si="28"/>
        <v>1</v>
      </c>
      <c r="T285" s="9" t="s">
        <v>1816</v>
      </c>
      <c r="V285" t="s">
        <v>196</v>
      </c>
      <c r="W285">
        <f t="shared" si="32"/>
        <v>14</v>
      </c>
      <c r="X285">
        <f t="shared" si="33"/>
        <v>43</v>
      </c>
      <c r="AB285" s="1" t="s">
        <v>248</v>
      </c>
      <c r="AC285">
        <f t="shared" si="37"/>
        <v>11</v>
      </c>
      <c r="AD285" s="63">
        <f t="shared" si="38"/>
        <v>4.2145593869731802E-2</v>
      </c>
      <c r="AF285" s="1" t="s">
        <v>164</v>
      </c>
      <c r="AG285">
        <f t="shared" si="39"/>
        <v>13</v>
      </c>
      <c r="AW285" s="1" t="s">
        <v>218</v>
      </c>
      <c r="AX285" cm="1">
        <f t="array" ref="AX285">COUNT(FIND(AW285,AX$5:AX$265))</f>
        <v>76</v>
      </c>
      <c r="AZ285" s="45" t="s">
        <v>1120</v>
      </c>
      <c r="BA285">
        <f t="shared" si="41"/>
        <v>12</v>
      </c>
      <c r="BB285">
        <f t="shared" si="41"/>
        <v>27</v>
      </c>
      <c r="BC285">
        <f t="shared" si="41"/>
        <v>9</v>
      </c>
      <c r="BD285">
        <f t="shared" si="41"/>
        <v>8</v>
      </c>
      <c r="BE285">
        <f t="shared" si="41"/>
        <v>26</v>
      </c>
      <c r="BF285">
        <f t="shared" si="41"/>
        <v>30</v>
      </c>
      <c r="BG285">
        <f t="shared" si="41"/>
        <v>23</v>
      </c>
      <c r="BH285">
        <f t="shared" si="41"/>
        <v>13</v>
      </c>
      <c r="BI285">
        <f t="shared" si="41"/>
        <v>43</v>
      </c>
      <c r="BM285" s="45" t="s">
        <v>1120</v>
      </c>
      <c r="BN285">
        <f t="shared" si="36"/>
        <v>0</v>
      </c>
      <c r="BO285">
        <f t="shared" si="36"/>
        <v>0</v>
      </c>
      <c r="BP285">
        <f t="shared" si="36"/>
        <v>0</v>
      </c>
    </row>
    <row r="286" spans="1:68" x14ac:dyDescent="0.2">
      <c r="C286">
        <f t="shared" si="42"/>
        <v>30</v>
      </c>
      <c r="D286" s="65" t="s">
        <v>1568</v>
      </c>
      <c r="E286" s="65">
        <f t="shared" si="29"/>
        <v>56</v>
      </c>
      <c r="R286" s="1" t="s">
        <v>154</v>
      </c>
      <c r="S286">
        <f t="shared" si="28"/>
        <v>1</v>
      </c>
      <c r="T286" s="9" t="s">
        <v>1816</v>
      </c>
      <c r="V286" t="s">
        <v>157</v>
      </c>
      <c r="W286">
        <f t="shared" si="32"/>
        <v>35</v>
      </c>
      <c r="X286">
        <f t="shared" si="33"/>
        <v>13</v>
      </c>
      <c r="AB286" s="1" t="s">
        <v>596</v>
      </c>
      <c r="AC286">
        <f t="shared" si="37"/>
        <v>78</v>
      </c>
      <c r="AD286" s="63">
        <f t="shared" si="38"/>
        <v>0.2988505747126437</v>
      </c>
      <c r="AF286" s="1" t="s">
        <v>815</v>
      </c>
      <c r="AG286">
        <f t="shared" si="39"/>
        <v>0</v>
      </c>
      <c r="AL286" s="41">
        <f>SUM(AL283:AL284)</f>
        <v>261</v>
      </c>
      <c r="AQ286">
        <f>SUM(AQ283:AQ284)</f>
        <v>261</v>
      </c>
      <c r="AR286">
        <f t="shared" ref="AR286:AT286" si="43">SUM(AR283:AR284)</f>
        <v>261</v>
      </c>
      <c r="AS286">
        <f t="shared" si="43"/>
        <v>261</v>
      </c>
      <c r="AT286">
        <f t="shared" si="43"/>
        <v>261</v>
      </c>
      <c r="AW286" s="1" t="s">
        <v>1619</v>
      </c>
      <c r="AX286" cm="1">
        <f t="array" ref="AX286">COUNT(FIND(AW286,AX$5:AX$265))</f>
        <v>1</v>
      </c>
    </row>
    <row r="287" spans="1:68" x14ac:dyDescent="0.2">
      <c r="C287">
        <f t="shared" si="42"/>
        <v>35</v>
      </c>
      <c r="D287" s="65" t="s">
        <v>1569</v>
      </c>
      <c r="E287" s="65">
        <f t="shared" si="29"/>
        <v>31</v>
      </c>
      <c r="J287">
        <f>SUM(J282:J285)</f>
        <v>261</v>
      </c>
      <c r="K287">
        <f>SUM(K282:K285)</f>
        <v>261</v>
      </c>
      <c r="N287">
        <f>SUM(N282:N285)</f>
        <v>261</v>
      </c>
      <c r="R287" s="1" t="s">
        <v>583</v>
      </c>
      <c r="S287">
        <f t="shared" si="28"/>
        <v>2</v>
      </c>
      <c r="T287" s="9" t="s">
        <v>1817</v>
      </c>
      <c r="V287" t="s">
        <v>357</v>
      </c>
      <c r="W287">
        <f t="shared" si="32"/>
        <v>31</v>
      </c>
      <c r="X287">
        <f t="shared" si="33"/>
        <v>56</v>
      </c>
      <c r="AF287" s="1" t="s">
        <v>418</v>
      </c>
      <c r="AG287">
        <f t="shared" si="39"/>
        <v>0</v>
      </c>
      <c r="AW287" s="1" t="s">
        <v>816</v>
      </c>
      <c r="AX287" cm="1">
        <f t="array" ref="AX287">COUNT(FIND(AW287,AX$5:AX$265))</f>
        <v>1</v>
      </c>
      <c r="BA287">
        <f>SUM(BA283:BA285)</f>
        <v>261</v>
      </c>
      <c r="BB287">
        <f>SUM(BB283:BB285)</f>
        <v>261</v>
      </c>
      <c r="BC287">
        <f>SUM(BC283:BC285)</f>
        <v>261</v>
      </c>
      <c r="BD287">
        <f t="shared" ref="BD287:BI287" si="44">SUM(BD283:BD285)</f>
        <v>261</v>
      </c>
      <c r="BE287">
        <f t="shared" si="44"/>
        <v>261</v>
      </c>
      <c r="BF287">
        <f t="shared" si="44"/>
        <v>261</v>
      </c>
      <c r="BG287">
        <f t="shared" si="44"/>
        <v>261</v>
      </c>
      <c r="BH287">
        <f t="shared" si="44"/>
        <v>261</v>
      </c>
      <c r="BI287">
        <f t="shared" si="44"/>
        <v>261</v>
      </c>
      <c r="BN287">
        <f t="shared" ref="BN287:BP287" si="45">SUM(BN283:BN285)</f>
        <v>261</v>
      </c>
      <c r="BO287">
        <f t="shared" si="45"/>
        <v>261</v>
      </c>
      <c r="BP287">
        <f t="shared" si="45"/>
        <v>261</v>
      </c>
    </row>
    <row r="288" spans="1:68" x14ac:dyDescent="0.2">
      <c r="C288">
        <f t="shared" si="42"/>
        <v>40</v>
      </c>
      <c r="D288" s="65" t="s">
        <v>1570</v>
      </c>
      <c r="E288" s="65">
        <f t="shared" si="29"/>
        <v>23</v>
      </c>
      <c r="R288" s="1" t="s">
        <v>193</v>
      </c>
      <c r="S288">
        <f t="shared" si="28"/>
        <v>41</v>
      </c>
      <c r="T288" s="9" t="s">
        <v>1816</v>
      </c>
      <c r="V288" t="s">
        <v>312</v>
      </c>
      <c r="W288">
        <f t="shared" si="32"/>
        <v>95</v>
      </c>
      <c r="X288">
        <f t="shared" si="33"/>
        <v>49</v>
      </c>
      <c r="AC288" s="41">
        <f>SUM(AC283:AC286)</f>
        <v>261</v>
      </c>
      <c r="AG288" s="41">
        <f>SUM(AG283:AG287)</f>
        <v>261</v>
      </c>
      <c r="AP288" s="43" t="s">
        <v>172</v>
      </c>
      <c r="AQ288" s="46">
        <f>AQ283/AQ$286</f>
        <v>0.95019157088122608</v>
      </c>
      <c r="AR288" s="46">
        <f t="shared" ref="AR288:AT288" si="46">AR283/AR$286</f>
        <v>0.98084291187739459</v>
      </c>
      <c r="AS288" s="46">
        <f t="shared" si="46"/>
        <v>0.93486590038314177</v>
      </c>
      <c r="AT288" s="46">
        <f t="shared" si="46"/>
        <v>0.7931034482758621</v>
      </c>
      <c r="AW288" s="1" t="s">
        <v>977</v>
      </c>
      <c r="AX288" cm="1">
        <f t="array" ref="AX288">COUNT(FIND(AW288,AX$5:AX$265))</f>
        <v>1</v>
      </c>
    </row>
    <row r="289" spans="3:69" x14ac:dyDescent="0.2">
      <c r="C289">
        <f t="shared" si="42"/>
        <v>45</v>
      </c>
      <c r="D289" s="65" t="s">
        <v>1571</v>
      </c>
      <c r="E289" s="65">
        <f t="shared" si="29"/>
        <v>4</v>
      </c>
      <c r="I289" s="1" t="s">
        <v>16</v>
      </c>
      <c r="J289" s="33">
        <f>J282/J$287</f>
        <v>0.43678160919540232</v>
      </c>
      <c r="K289" s="33">
        <f>K282/K$287</f>
        <v>0.55938697318007657</v>
      </c>
      <c r="N289" s="32" t="s">
        <v>1703</v>
      </c>
      <c r="R289" s="1" t="s">
        <v>338</v>
      </c>
      <c r="S289">
        <f t="shared" si="28"/>
        <v>5</v>
      </c>
      <c r="T289" s="9" t="s">
        <v>1817</v>
      </c>
      <c r="V289" t="s">
        <v>179</v>
      </c>
      <c r="W289">
        <f t="shared" si="32"/>
        <v>72</v>
      </c>
      <c r="X289">
        <f t="shared" si="33"/>
        <v>90</v>
      </c>
      <c r="AL289" s="1" t="s">
        <v>290</v>
      </c>
      <c r="AM289">
        <f>COUNTIF(AM$5:AM$265,"="&amp;AL289)</f>
        <v>29</v>
      </c>
      <c r="AP289" s="43" t="s">
        <v>167</v>
      </c>
      <c r="AQ289" s="46">
        <f t="shared" ref="AQ289:AT289" si="47">AQ284/AQ$286</f>
        <v>4.9808429118773943E-2</v>
      </c>
      <c r="AR289" s="46">
        <f t="shared" si="47"/>
        <v>1.9157088122605363E-2</v>
      </c>
      <c r="AS289" s="46">
        <f t="shared" si="47"/>
        <v>6.5134099616858232E-2</v>
      </c>
      <c r="AT289" s="46">
        <f t="shared" si="47"/>
        <v>0.20689655172413793</v>
      </c>
      <c r="AW289" s="1" t="s">
        <v>1151</v>
      </c>
      <c r="AX289" cm="1">
        <f t="array" ref="AX289">COUNT(FIND(AW289,AX$5:AX$265))</f>
        <v>1</v>
      </c>
      <c r="AZ289" s="43" t="s">
        <v>172</v>
      </c>
      <c r="BA289" s="46">
        <f>BA283/BA287</f>
        <v>0.85057471264367812</v>
      </c>
      <c r="BB289" s="46">
        <f t="shared" ref="BB289:BI289" si="48">BB283/BB287</f>
        <v>0.40996168582375481</v>
      </c>
      <c r="BC289" s="46">
        <f t="shared" si="48"/>
        <v>0.90421455938697315</v>
      </c>
      <c r="BD289" s="46">
        <f t="shared" si="48"/>
        <v>0.87356321839080464</v>
      </c>
      <c r="BE289" s="46">
        <f t="shared" si="48"/>
        <v>0.73563218390804597</v>
      </c>
      <c r="BF289" s="46">
        <f t="shared" si="48"/>
        <v>0.84674329501915713</v>
      </c>
      <c r="BG289" s="46">
        <f t="shared" si="48"/>
        <v>0.87739463601532564</v>
      </c>
      <c r="BH289" s="46">
        <f t="shared" si="48"/>
        <v>0.85823754789272033</v>
      </c>
      <c r="BI289" s="46">
        <f t="shared" si="48"/>
        <v>0.62452107279693492</v>
      </c>
      <c r="BN289" s="46">
        <f t="shared" ref="BN289:BP289" si="49">BN283/BN287</f>
        <v>0.93869731800766287</v>
      </c>
      <c r="BO289" s="46">
        <f t="shared" si="49"/>
        <v>0.49808429118773945</v>
      </c>
      <c r="BP289" s="46">
        <f t="shared" si="49"/>
        <v>0.82758620689655171</v>
      </c>
    </row>
    <row r="290" spans="3:69" x14ac:dyDescent="0.2">
      <c r="C290">
        <f t="shared" si="42"/>
        <v>50</v>
      </c>
      <c r="D290" s="65" t="s">
        <v>1572</v>
      </c>
      <c r="E290" s="65">
        <f t="shared" si="29"/>
        <v>6</v>
      </c>
      <c r="I290" s="1" t="s">
        <v>23</v>
      </c>
      <c r="J290" s="33">
        <f t="shared" ref="J290:K292" si="50">J283/J$287</f>
        <v>0.25287356321839083</v>
      </c>
      <c r="K290" s="33">
        <f t="shared" si="50"/>
        <v>0.23754789272030652</v>
      </c>
      <c r="N290" s="1" t="s">
        <v>19</v>
      </c>
      <c r="O290">
        <f t="shared" ref="O290:O293" si="51">COUNTIF(O$5:O$265,"="&amp;N290)</f>
        <v>130</v>
      </c>
      <c r="R290" s="1" t="s">
        <v>243</v>
      </c>
      <c r="S290">
        <f t="shared" si="28"/>
        <v>181</v>
      </c>
      <c r="T290" s="9" t="s">
        <v>1817</v>
      </c>
      <c r="AC290" s="1" t="s">
        <v>161</v>
      </c>
      <c r="AD290">
        <f>COUNTIF(AD$5:AD$265,"="&amp;AC290)</f>
        <v>216</v>
      </c>
      <c r="AL290" s="1" t="s">
        <v>326</v>
      </c>
      <c r="AM290">
        <f>COUNTIF(AM$5:AM$265,"="&amp;AL290)</f>
        <v>22</v>
      </c>
      <c r="AW290" s="1" t="s">
        <v>1620</v>
      </c>
      <c r="AX290" cm="1">
        <f t="array" ref="AX290">COUNT(FIND(AW290,AX$5:AX$265))</f>
        <v>1</v>
      </c>
      <c r="AZ290" s="43" t="s">
        <v>167</v>
      </c>
      <c r="BA290" s="46">
        <f>BA284/BA287</f>
        <v>0.10344827586206896</v>
      </c>
      <c r="BB290" s="46">
        <f t="shared" ref="BB290:BI290" si="52">BB284/BB287</f>
        <v>0.48659003831417624</v>
      </c>
      <c r="BC290" s="46">
        <f t="shared" si="52"/>
        <v>6.1302681992337162E-2</v>
      </c>
      <c r="BD290" s="46">
        <f t="shared" si="52"/>
        <v>9.5785440613026823E-2</v>
      </c>
      <c r="BE290" s="46">
        <f t="shared" si="52"/>
        <v>0.16475095785440613</v>
      </c>
      <c r="BF290" s="46">
        <f t="shared" si="52"/>
        <v>3.8314176245210725E-2</v>
      </c>
      <c r="BG290" s="46">
        <f t="shared" si="52"/>
        <v>3.4482758620689655E-2</v>
      </c>
      <c r="BH290" s="46">
        <f t="shared" si="52"/>
        <v>9.1954022988505746E-2</v>
      </c>
      <c r="BI290" s="46">
        <f t="shared" si="52"/>
        <v>0.21072796934865901</v>
      </c>
      <c r="BN290" s="46">
        <f t="shared" ref="BN290:BP290" si="53">BN284/BN287</f>
        <v>6.1302681992337162E-2</v>
      </c>
      <c r="BO290" s="46">
        <f t="shared" si="53"/>
        <v>0.50191570881226055</v>
      </c>
      <c r="BP290" s="46">
        <f t="shared" si="53"/>
        <v>0.17241379310344829</v>
      </c>
    </row>
    <row r="291" spans="3:69" x14ac:dyDescent="0.2">
      <c r="C291">
        <f t="shared" si="42"/>
        <v>55</v>
      </c>
      <c r="D291" s="65" t="s">
        <v>1573</v>
      </c>
      <c r="E291" s="65">
        <f t="shared" si="29"/>
        <v>4</v>
      </c>
      <c r="I291" s="1" t="s">
        <v>9</v>
      </c>
      <c r="J291" s="33">
        <f t="shared" si="50"/>
        <v>0.1417624521072797</v>
      </c>
      <c r="K291" s="33">
        <f t="shared" si="50"/>
        <v>0.1111111111111111</v>
      </c>
      <c r="N291" s="1" t="s">
        <v>29</v>
      </c>
      <c r="O291">
        <f t="shared" si="51"/>
        <v>59</v>
      </c>
      <c r="R291" s="1" t="s">
        <v>1228</v>
      </c>
      <c r="S291">
        <f t="shared" si="28"/>
        <v>2</v>
      </c>
      <c r="T291" s="9" t="s">
        <v>1817</v>
      </c>
      <c r="W291">
        <f>SUM(W282:W289)</f>
        <v>255</v>
      </c>
      <c r="X291">
        <f>SUM(X282:X289)</f>
        <v>261</v>
      </c>
      <c r="AC291" s="1" t="s">
        <v>446</v>
      </c>
      <c r="AD291">
        <f>COUNTIF(AD$5:AD$265,"="&amp;AC291)</f>
        <v>45</v>
      </c>
      <c r="AL291" s="1" t="s">
        <v>480</v>
      </c>
      <c r="AM291">
        <f>COUNTIF(AM$5:AM$265,"="&amp;AL291)</f>
        <v>9</v>
      </c>
      <c r="AT291" s="9" t="s">
        <v>1611</v>
      </c>
      <c r="AY291" s="1"/>
      <c r="AZ291" s="45" t="s">
        <v>1120</v>
      </c>
      <c r="BA291" s="46">
        <f>BA285/BA287</f>
        <v>4.5977011494252873E-2</v>
      </c>
      <c r="BB291" s="46">
        <f t="shared" ref="BB291:BI291" si="54">BB285/BB287</f>
        <v>0.10344827586206896</v>
      </c>
      <c r="BC291" s="46">
        <f t="shared" si="54"/>
        <v>3.4482758620689655E-2</v>
      </c>
      <c r="BD291" s="46">
        <f t="shared" si="54"/>
        <v>3.0651340996168581E-2</v>
      </c>
      <c r="BE291" s="46">
        <f t="shared" si="54"/>
        <v>9.9616858237547887E-2</v>
      </c>
      <c r="BF291" s="46">
        <f t="shared" si="54"/>
        <v>0.11494252873563218</v>
      </c>
      <c r="BG291" s="46">
        <f t="shared" si="54"/>
        <v>8.8122605363984668E-2</v>
      </c>
      <c r="BH291" s="46">
        <f t="shared" si="54"/>
        <v>4.9808429118773943E-2</v>
      </c>
      <c r="BI291" s="46">
        <f t="shared" si="54"/>
        <v>0.16475095785440613</v>
      </c>
      <c r="BN291" s="46">
        <f t="shared" ref="BN291:BP291" si="55">BN285/BN287</f>
        <v>0</v>
      </c>
      <c r="BO291" s="46">
        <f t="shared" si="55"/>
        <v>0</v>
      </c>
      <c r="BP291" s="46">
        <f t="shared" si="55"/>
        <v>0</v>
      </c>
    </row>
    <row r="292" spans="3:69" x14ac:dyDescent="0.2">
      <c r="C292">
        <f t="shared" si="42"/>
        <v>60</v>
      </c>
      <c r="D292" s="65" t="s">
        <v>1574</v>
      </c>
      <c r="E292" s="65">
        <f t="shared" si="29"/>
        <v>2</v>
      </c>
      <c r="I292" s="1" t="s">
        <v>34</v>
      </c>
      <c r="J292" s="33">
        <f t="shared" si="50"/>
        <v>0.16858237547892721</v>
      </c>
      <c r="K292" s="33">
        <f t="shared" si="50"/>
        <v>9.1954022988505746E-2</v>
      </c>
      <c r="N292" s="1" t="s">
        <v>13</v>
      </c>
      <c r="O292">
        <f t="shared" si="51"/>
        <v>39</v>
      </c>
      <c r="R292" s="1" t="s">
        <v>1212</v>
      </c>
      <c r="S292">
        <f t="shared" si="28"/>
        <v>1</v>
      </c>
      <c r="T292" s="9" t="s">
        <v>1817</v>
      </c>
      <c r="AL292" s="1" t="s">
        <v>269</v>
      </c>
      <c r="AM292">
        <f>COUNTIF(AM$5:AM$265,"="&amp;AL292)</f>
        <v>24</v>
      </c>
      <c r="AX292">
        <f>SUM(AX283:AX290)</f>
        <v>340</v>
      </c>
    </row>
    <row r="293" spans="3:69" x14ac:dyDescent="0.2">
      <c r="C293">
        <v>65</v>
      </c>
      <c r="N293" s="1" t="s">
        <v>39</v>
      </c>
      <c r="O293">
        <f t="shared" si="51"/>
        <v>33</v>
      </c>
      <c r="R293" s="1" t="s">
        <v>1127</v>
      </c>
      <c r="S293">
        <f t="shared" si="28"/>
        <v>1</v>
      </c>
      <c r="T293" s="9" t="s">
        <v>1817</v>
      </c>
      <c r="AD293">
        <f>SUM(AD290:AD291)</f>
        <v>261</v>
      </c>
      <c r="AL293" s="1" t="s">
        <v>200</v>
      </c>
      <c r="AM293">
        <f>COUNTIF(AM$5:AM$265,"="&amp;AL293)</f>
        <v>92</v>
      </c>
      <c r="AR293" s="43"/>
      <c r="AT293" s="9"/>
    </row>
    <row r="294" spans="3:69" x14ac:dyDescent="0.2">
      <c r="R294" s="1" t="s">
        <v>1148</v>
      </c>
      <c r="S294">
        <f t="shared" si="28"/>
        <v>1</v>
      </c>
      <c r="T294" s="9" t="s">
        <v>1816</v>
      </c>
      <c r="AL294" s="1"/>
      <c r="AR294" s="43"/>
      <c r="BI294" s="1" t="s">
        <v>180</v>
      </c>
      <c r="BJ294" cm="1">
        <f t="array" ref="BJ294">COUNT(FIND(BI294,BJ$5:BJ$265))</f>
        <v>97</v>
      </c>
      <c r="BK294" s="44">
        <f>BJ294/261</f>
        <v>0.37164750957854409</v>
      </c>
      <c r="BL294" s="1" t="s">
        <v>209</v>
      </c>
      <c r="BM294" cm="1">
        <f t="array" ref="BM294">COUNT(FIND(BL294,BM$5:BM$265))</f>
        <v>159</v>
      </c>
      <c r="BQ294" s="1"/>
    </row>
    <row r="295" spans="3:69" x14ac:dyDescent="0.2">
      <c r="D295" t="s">
        <v>125</v>
      </c>
      <c r="E295">
        <f>SUM(E282:E292)</f>
        <v>261</v>
      </c>
      <c r="K295" s="1" t="s">
        <v>10</v>
      </c>
      <c r="L295">
        <f>COUNTIF(L$5:L$265,"="&amp;K295)</f>
        <v>205</v>
      </c>
      <c r="O295">
        <f>SUM(O290:O293)</f>
        <v>261</v>
      </c>
      <c r="R295" s="1" t="s">
        <v>1227</v>
      </c>
      <c r="S295">
        <f t="shared" si="28"/>
        <v>1</v>
      </c>
      <c r="T295" s="9" t="s">
        <v>1817</v>
      </c>
      <c r="AB295" s="1" t="s">
        <v>288</v>
      </c>
      <c r="AC295" s="1" t="s">
        <v>161</v>
      </c>
      <c r="AD295">
        <f>COUNTIFS(AD$5:AD$265,"="&amp;AC295,AC$5:AC$265,"="&amp;AB295)</f>
        <v>36</v>
      </c>
      <c r="AE295" s="37" t="s">
        <v>1578</v>
      </c>
      <c r="AG295" s="1" t="s">
        <v>165</v>
      </c>
      <c r="AH295">
        <f>COUNTIF(AH$5:AH$265,"="&amp;AG295)</f>
        <v>136</v>
      </c>
      <c r="AL295" s="1"/>
      <c r="AM295" s="41">
        <f>SUM(AM289:AM293)</f>
        <v>176</v>
      </c>
      <c r="BC295" s="43"/>
      <c r="BI295" s="1" t="s">
        <v>207</v>
      </c>
      <c r="BJ295" cm="1">
        <f t="array" ref="BJ295">COUNT(FIND(BI295,BJ$5:BJ$265))</f>
        <v>163</v>
      </c>
      <c r="BK295" s="44">
        <f t="shared" ref="BK295:BK297" si="56">BJ295/261</f>
        <v>0.62452107279693492</v>
      </c>
      <c r="BL295" s="1" t="s">
        <v>237</v>
      </c>
      <c r="BM295" cm="1">
        <f t="array" ref="BM295">COUNT(FIND(BL295,BM$5:BM$265))</f>
        <v>65</v>
      </c>
      <c r="BQ295" s="1"/>
    </row>
    <row r="296" spans="3:69" x14ac:dyDescent="0.2">
      <c r="K296" s="1" t="s">
        <v>48</v>
      </c>
      <c r="L296">
        <f t="shared" ref="L296:L298" si="57">COUNTIF(L$5:L$265,"="&amp;K296)</f>
        <v>35</v>
      </c>
      <c r="R296" s="1" t="s">
        <v>385</v>
      </c>
      <c r="S296">
        <f t="shared" si="28"/>
        <v>1</v>
      </c>
      <c r="T296" s="9" t="s">
        <v>1817</v>
      </c>
      <c r="AB296" s="1" t="s">
        <v>288</v>
      </c>
      <c r="AC296" s="1" t="s">
        <v>446</v>
      </c>
      <c r="AD296">
        <f t="shared" ref="AD296:AD302" si="58">COUNTIFS(AD$5:AD$265,"="&amp;AC296,AC$5:AC$265,"="&amp;AB296)</f>
        <v>0</v>
      </c>
      <c r="AE296" s="37"/>
      <c r="AG296" s="1" t="s">
        <v>267</v>
      </c>
      <c r="AH296">
        <f t="shared" ref="AH296:AH299" si="59">COUNTIF(AH$5:AH$265,"="&amp;AG296)</f>
        <v>16</v>
      </c>
      <c r="AX296" s="1" t="s">
        <v>177</v>
      </c>
      <c r="AY296" cm="1">
        <f t="array" ref="AY296">COUNT(FIND(AX296,AY$5:AY$265))</f>
        <v>137</v>
      </c>
      <c r="BC296" s="43"/>
      <c r="BI296" s="1" t="s">
        <v>389</v>
      </c>
      <c r="BJ296" cm="1">
        <f t="array" ref="BJ296">COUNT(FIND(BI296,BJ$5:BJ$265))</f>
        <v>107</v>
      </c>
      <c r="BK296" s="44">
        <f t="shared" si="56"/>
        <v>0.40996168582375481</v>
      </c>
      <c r="BL296" s="1" t="s">
        <v>493</v>
      </c>
      <c r="BM296" cm="1">
        <f t="array" ref="BM296">COUNT(FIND(BL296,BM$5:BM$265))</f>
        <v>45</v>
      </c>
      <c r="BQ296" s="1"/>
    </row>
    <row r="297" spans="3:69" x14ac:dyDescent="0.2">
      <c r="E297" s="64" t="s">
        <v>1699</v>
      </c>
      <c r="F297" s="65"/>
      <c r="K297" s="1" t="s">
        <v>46</v>
      </c>
      <c r="L297">
        <f t="shared" si="57"/>
        <v>15</v>
      </c>
      <c r="R297" s="1" t="s">
        <v>572</v>
      </c>
      <c r="S297">
        <f t="shared" si="28"/>
        <v>6</v>
      </c>
      <c r="T297" s="9" t="s">
        <v>1816</v>
      </c>
      <c r="AB297" s="1" t="s">
        <v>160</v>
      </c>
      <c r="AC297" s="1" t="s">
        <v>161</v>
      </c>
      <c r="AD297">
        <f t="shared" si="58"/>
        <v>119</v>
      </c>
      <c r="AE297" s="37" t="s">
        <v>1579</v>
      </c>
      <c r="AG297" s="1" t="s">
        <v>164</v>
      </c>
      <c r="AH297">
        <f t="shared" si="59"/>
        <v>1</v>
      </c>
      <c r="AL297" s="9" t="s">
        <v>1607</v>
      </c>
      <c r="AM297">
        <f>SUM(AM289:AM292)</f>
        <v>84</v>
      </c>
      <c r="AX297" s="1" t="s">
        <v>272</v>
      </c>
      <c r="AY297" cm="1">
        <f t="array" ref="AY297">COUNT(FIND(AX297,AY$5:AY$265))</f>
        <v>213</v>
      </c>
      <c r="BC297" s="45"/>
      <c r="BI297" s="1" t="s">
        <v>295</v>
      </c>
      <c r="BJ297" cm="1">
        <f t="array" ref="BJ297">COUNT(FIND(BI297,BJ$5:BJ$265))</f>
        <v>105</v>
      </c>
      <c r="BK297" s="44">
        <f t="shared" si="56"/>
        <v>0.40229885057471265</v>
      </c>
      <c r="BL297" s="1" t="s">
        <v>424</v>
      </c>
      <c r="BM297" cm="1">
        <f t="array" ref="BM297">COUNT(FIND(BL297,BM$5:BM$265))</f>
        <v>127</v>
      </c>
      <c r="BQ297" s="1"/>
    </row>
    <row r="298" spans="3:69" x14ac:dyDescent="0.2">
      <c r="D298" s="70" t="s">
        <v>1708</v>
      </c>
      <c r="E298" s="66" t="s">
        <v>1160</v>
      </c>
      <c r="F298" s="65">
        <f>COUNTIF($F$5:$F$265,E298)</f>
        <v>16</v>
      </c>
      <c r="K298" s="1" t="s">
        <v>74</v>
      </c>
      <c r="L298">
        <f t="shared" si="57"/>
        <v>6</v>
      </c>
      <c r="O298" t="s">
        <v>1383</v>
      </c>
      <c r="P298" cm="1">
        <f t="array" ref="P298">COUNT(FIND(O298,P$5:$P265))</f>
        <v>33</v>
      </c>
      <c r="R298" s="1" t="s">
        <v>764</v>
      </c>
      <c r="S298">
        <f t="shared" si="28"/>
        <v>1</v>
      </c>
      <c r="T298" s="9" t="s">
        <v>1817</v>
      </c>
      <c r="AB298" s="1" t="s">
        <v>160</v>
      </c>
      <c r="AC298" s="1" t="s">
        <v>446</v>
      </c>
      <c r="AD298">
        <f t="shared" si="58"/>
        <v>17</v>
      </c>
      <c r="AE298" s="33">
        <f>AD298/AC284</f>
        <v>0.125</v>
      </c>
      <c r="AG298" s="1" t="s">
        <v>815</v>
      </c>
      <c r="AH298">
        <f t="shared" si="59"/>
        <v>0</v>
      </c>
      <c r="AS298" s="43"/>
      <c r="AU298" s="9"/>
      <c r="AX298" s="1" t="s">
        <v>219</v>
      </c>
      <c r="AY298" cm="1">
        <f t="array" ref="AY298">COUNT(FIND(AX298,AY$5:AY$265))</f>
        <v>33</v>
      </c>
      <c r="BI298" s="1" t="s">
        <v>316</v>
      </c>
      <c r="BJ298" cm="1">
        <f t="array" ref="BJ298">COUNT(FIND(BI298,BJ$5:BJ$265))</f>
        <v>1</v>
      </c>
      <c r="BL298" s="1" t="s">
        <v>260</v>
      </c>
      <c r="BM298" cm="1">
        <f t="array" ref="BM298">COUNT(FIND(BL298,BM$5:BM$265))</f>
        <v>163</v>
      </c>
      <c r="BQ298" s="1"/>
    </row>
    <row r="299" spans="3:69" x14ac:dyDescent="0.2">
      <c r="D299" s="70" t="s">
        <v>1709</v>
      </c>
      <c r="E299" s="66" t="s">
        <v>497</v>
      </c>
      <c r="F299" s="65">
        <f t="shared" ref="F299:F302" si="60">COUNTIF($F$5:$F$265,E299)</f>
        <v>40</v>
      </c>
      <c r="O299" t="s">
        <v>1172</v>
      </c>
      <c r="P299" cm="1">
        <f t="array" ref="P299">COUNT(FIND(O299,P$5:$P266))</f>
        <v>133</v>
      </c>
      <c r="R299" s="1" t="s">
        <v>1217</v>
      </c>
      <c r="S299">
        <f t="shared" si="28"/>
        <v>1</v>
      </c>
      <c r="T299" s="9" t="s">
        <v>1817</v>
      </c>
      <c r="AB299" s="1" t="s">
        <v>248</v>
      </c>
      <c r="AC299" s="1" t="s">
        <v>161</v>
      </c>
      <c r="AD299">
        <f t="shared" si="58"/>
        <v>9</v>
      </c>
      <c r="AG299" s="1" t="s">
        <v>418</v>
      </c>
      <c r="AH299">
        <f t="shared" si="59"/>
        <v>0</v>
      </c>
      <c r="AS299" s="43"/>
      <c r="BI299" s="1" t="s">
        <v>960</v>
      </c>
      <c r="BJ299" cm="1">
        <f t="array" ref="BJ299">COUNT(FIND(BI299,BJ$5:BJ$265))</f>
        <v>1</v>
      </c>
      <c r="BQ299" s="1"/>
    </row>
    <row r="300" spans="3:69" x14ac:dyDescent="0.2">
      <c r="D300" s="70" t="s">
        <v>1710</v>
      </c>
      <c r="E300" s="66" t="s">
        <v>335</v>
      </c>
      <c r="F300" s="65">
        <f t="shared" si="60"/>
        <v>113</v>
      </c>
      <c r="K300" s="1"/>
      <c r="L300">
        <f>SUM(L295:L298)</f>
        <v>261</v>
      </c>
      <c r="O300" t="s">
        <v>1233</v>
      </c>
      <c r="P300" cm="1">
        <f t="array" ref="P300">COUNT(FIND(O300,P$5:$P267))</f>
        <v>7</v>
      </c>
      <c r="R300" s="1" t="s">
        <v>220</v>
      </c>
      <c r="S300">
        <f t="shared" si="28"/>
        <v>3</v>
      </c>
      <c r="AB300" s="1" t="s">
        <v>248</v>
      </c>
      <c r="AC300" s="1" t="s">
        <v>446</v>
      </c>
      <c r="AD300">
        <f t="shared" si="58"/>
        <v>2</v>
      </c>
      <c r="AG300" s="1" t="s">
        <v>198</v>
      </c>
      <c r="AH300">
        <f>COUNTIF(AH$5:AH$265,"="&amp;AG300)</f>
        <v>107</v>
      </c>
      <c r="AI300" s="38" t="s">
        <v>1602</v>
      </c>
      <c r="AX300" s="1" t="s">
        <v>255</v>
      </c>
      <c r="AY300" cm="1">
        <f t="array" ref="AY300">COUNT(FIND(AX300,AY$5:AY$265))</f>
        <v>1</v>
      </c>
      <c r="BI300" s="1" t="s">
        <v>699</v>
      </c>
      <c r="BJ300" cm="1">
        <f t="array" ref="BJ300">COUNT(FIND(BI300,BJ$5:BJ$265))</f>
        <v>1</v>
      </c>
      <c r="BL300" s="1" t="s">
        <v>222</v>
      </c>
      <c r="BM300" cm="1">
        <f t="array" ref="BM300">COUNT(FIND(BL300,BM$5:BM$265))</f>
        <v>1</v>
      </c>
      <c r="BQ300" s="14"/>
    </row>
    <row r="301" spans="3:69" x14ac:dyDescent="0.2">
      <c r="D301" s="70" t="s">
        <v>1711</v>
      </c>
      <c r="E301" s="66" t="s">
        <v>355</v>
      </c>
      <c r="F301" s="65">
        <f t="shared" si="60"/>
        <v>12</v>
      </c>
      <c r="K301" s="1"/>
      <c r="O301" t="s">
        <v>1625</v>
      </c>
      <c r="P301" cm="1">
        <f t="array" ref="P301">COUNT(FIND(O301,P$5:$P268))</f>
        <v>1</v>
      </c>
      <c r="AB301" s="1" t="s">
        <v>596</v>
      </c>
      <c r="AC301" s="1" t="s">
        <v>161</v>
      </c>
      <c r="AD301">
        <f t="shared" si="58"/>
        <v>52</v>
      </c>
      <c r="AE301" s="33">
        <f>AD301/AC286</f>
        <v>0.66666666666666663</v>
      </c>
      <c r="AX301" s="1" t="s">
        <v>538</v>
      </c>
      <c r="AY301" cm="1">
        <f t="array" ref="AY301">COUNT(FIND(AX301,AY$5:AY$265))</f>
        <v>1</v>
      </c>
      <c r="BD301" s="43"/>
      <c r="BI301" s="1" t="s">
        <v>1121</v>
      </c>
      <c r="BJ301" cm="1">
        <f t="array" ref="BJ301">COUNT(FIND(BI301,BJ$5:BJ$265))</f>
        <v>1</v>
      </c>
      <c r="BL301" s="1" t="s">
        <v>390</v>
      </c>
      <c r="BM301" cm="1">
        <f t="array" ref="BM301">COUNT(FIND(BL301,BM$5:BM$265))</f>
        <v>1</v>
      </c>
      <c r="BQ301" s="1"/>
    </row>
    <row r="302" spans="3:69" x14ac:dyDescent="0.2">
      <c r="D302" s="70" t="s">
        <v>1712</v>
      </c>
      <c r="E302" s="66" t="s">
        <v>149</v>
      </c>
      <c r="F302" s="65">
        <f t="shared" si="60"/>
        <v>77</v>
      </c>
      <c r="K302" s="1" t="s">
        <v>10</v>
      </c>
      <c r="L302" s="33">
        <f>L295/L$300</f>
        <v>0.78544061302681989</v>
      </c>
      <c r="O302" s="1" t="s">
        <v>151</v>
      </c>
      <c r="P302" cm="1">
        <f t="array" ref="P302">COUNT(FIND(O302,P$5:$P269))</f>
        <v>1</v>
      </c>
      <c r="S302">
        <f>SUM(S282:S300)</f>
        <v>261</v>
      </c>
      <c r="AB302" s="1" t="s">
        <v>596</v>
      </c>
      <c r="AC302" s="1" t="s">
        <v>446</v>
      </c>
      <c r="AD302">
        <f t="shared" si="58"/>
        <v>26</v>
      </c>
      <c r="AH302" s="41">
        <f>SUM(AH295:AH300)</f>
        <v>260</v>
      </c>
      <c r="AJ302" s="37"/>
      <c r="AK302" s="37"/>
      <c r="AL302" s="37"/>
      <c r="AM302" t="s">
        <v>340</v>
      </c>
      <c r="AN302" cm="1">
        <f t="array" ref="AN302">COUNT(FIND(AM302,AN$5:AN$265))</f>
        <v>11</v>
      </c>
      <c r="AY302" s="1"/>
      <c r="BD302" s="43"/>
      <c r="BI302" s="1"/>
      <c r="BL302" s="1" t="s">
        <v>972</v>
      </c>
      <c r="BM302" cm="1">
        <f t="array" ref="BM302">COUNT(FIND(BL302,BM$5:BM$265))</f>
        <v>1</v>
      </c>
      <c r="BQ302" s="1"/>
    </row>
    <row r="303" spans="3:69" x14ac:dyDescent="0.2">
      <c r="D303" s="70" t="s">
        <v>1713</v>
      </c>
      <c r="E303" s="67" t="s">
        <v>602</v>
      </c>
      <c r="F303" s="65">
        <f>COUNTIF($F$5:$F$265,E303)</f>
        <v>3</v>
      </c>
      <c r="K303" s="1" t="s">
        <v>48</v>
      </c>
      <c r="L303" s="33">
        <f t="shared" ref="L303:L305" si="61">L296/L$300</f>
        <v>0.13409961685823754</v>
      </c>
      <c r="O303" s="1" t="s">
        <v>242</v>
      </c>
      <c r="P303" cm="1">
        <f t="array" ref="P303">COUNT(FIND(O303,P$5:$P270))</f>
        <v>1</v>
      </c>
      <c r="AJ303" s="37"/>
      <c r="AK303" s="37"/>
      <c r="AL303" s="37"/>
      <c r="AM303" t="s">
        <v>229</v>
      </c>
      <c r="AN303" cm="1">
        <f t="array" ref="AN303">COUNT(FIND(AM303,AN$5:AN$265))</f>
        <v>45</v>
      </c>
      <c r="AO303" s="35" t="s">
        <v>1608</v>
      </c>
      <c r="AY303" s="1">
        <f>SUM(AY296:AY301)</f>
        <v>385</v>
      </c>
      <c r="BD303" s="45"/>
      <c r="BI303" s="1"/>
      <c r="BJ303">
        <f>SUM(BJ294:BJ301)</f>
        <v>476</v>
      </c>
      <c r="BK303" s="9" t="s">
        <v>1622</v>
      </c>
      <c r="BL303" s="1" t="s">
        <v>1121</v>
      </c>
      <c r="BM303" cm="1">
        <f t="array" ref="BM303">COUNT(FIND(BL303,BM$5:BM$265))</f>
        <v>1</v>
      </c>
      <c r="BQ303" s="1"/>
    </row>
    <row r="304" spans="3:69" x14ac:dyDescent="0.2">
      <c r="K304" s="1" t="s">
        <v>46</v>
      </c>
      <c r="L304" s="33">
        <f t="shared" si="61"/>
        <v>5.7471264367816091E-2</v>
      </c>
      <c r="O304" s="1" t="s">
        <v>283</v>
      </c>
      <c r="P304" cm="1">
        <f t="array" ref="P304">COUNT(FIND(O304,P$5:$P271))</f>
        <v>1</v>
      </c>
      <c r="R304" s="9" t="s">
        <v>1585</v>
      </c>
      <c r="S304">
        <f>S285+S286+S294+S297+S288</f>
        <v>50</v>
      </c>
      <c r="T304" s="35" t="s">
        <v>1589</v>
      </c>
      <c r="AD304">
        <f>SUM(AD295:AD302)</f>
        <v>261</v>
      </c>
      <c r="AH304" s="1" t="s">
        <v>268</v>
      </c>
      <c r="AI304" cm="1">
        <f t="array" ref="AI304">COUNT(FIND(AH304,$AI$5:AI265))</f>
        <v>78</v>
      </c>
      <c r="AJ304" s="37" t="s">
        <v>1601</v>
      </c>
      <c r="AK304" s="36"/>
      <c r="AL304" s="37"/>
      <c r="AM304" t="s">
        <v>291</v>
      </c>
      <c r="AN304" cm="1">
        <f t="array" ref="AN304">COUNT(FIND(AM304,AN$5:AN$265))</f>
        <v>1</v>
      </c>
      <c r="AY304" s="1"/>
      <c r="BJ304" s="1"/>
      <c r="BL304" s="1" t="s">
        <v>387</v>
      </c>
      <c r="BM304" cm="1">
        <f t="array" ref="BM304">COUNT(FIND(BL304,BM$5:BM$265))</f>
        <v>1</v>
      </c>
      <c r="BQ304" s="1"/>
    </row>
    <row r="305" spans="6:69" x14ac:dyDescent="0.2">
      <c r="F305">
        <f>SUM(F298:F303)</f>
        <v>261</v>
      </c>
      <c r="K305" s="1" t="s">
        <v>74</v>
      </c>
      <c r="L305" s="33">
        <f t="shared" si="61"/>
        <v>2.2988505747126436E-2</v>
      </c>
      <c r="O305" s="36" t="s">
        <v>384</v>
      </c>
      <c r="P305" cm="1">
        <f t="array" ref="P305">COUNT(FIND(O305,P$5:$P272))</f>
        <v>1</v>
      </c>
      <c r="R305" s="9" t="s">
        <v>1586</v>
      </c>
      <c r="S305">
        <f>S298+S295+S293+S292+S291+S290+S289+S287+S284+S283+S282</f>
        <v>206</v>
      </c>
      <c r="T305" s="35" t="s">
        <v>1588</v>
      </c>
      <c r="AH305" s="1" t="s">
        <v>339</v>
      </c>
      <c r="AI305" cm="1">
        <f t="array" ref="AI305">COUNT(FIND(AH305,$AI$5:AI266))</f>
        <v>157</v>
      </c>
      <c r="AJ305" s="37" t="s">
        <v>1597</v>
      </c>
      <c r="AK305" s="36"/>
      <c r="AL305" s="37"/>
      <c r="AM305" t="s">
        <v>660</v>
      </c>
      <c r="AN305" cm="1">
        <f t="array" ref="AN305">COUNT(FIND(AM305,AN$5:AN$265))</f>
        <v>1</v>
      </c>
      <c r="BK305" s="1"/>
      <c r="BM305" s="1"/>
      <c r="BQ305" s="1"/>
    </row>
    <row r="306" spans="6:69" x14ac:dyDescent="0.2">
      <c r="O306" s="36" t="s">
        <v>571</v>
      </c>
      <c r="P306" cm="1">
        <f t="array" ref="P306">COUNT(FIND(O306,P$5:$P273))</f>
        <v>1</v>
      </c>
      <c r="R306" s="9" t="s">
        <v>1587</v>
      </c>
      <c r="S306">
        <f>S302-S304-S305</f>
        <v>5</v>
      </c>
      <c r="AD306" s="1" t="s">
        <v>228</v>
      </c>
      <c r="AE306">
        <f>COUNTIF(AE$5:AE$265,"="&amp;AD306)</f>
        <v>36</v>
      </c>
      <c r="AH306" s="36" t="s">
        <v>1592</v>
      </c>
      <c r="AI306" cm="1">
        <f t="array" ref="AI306">COUNT(FIND(AH306,$AI$5:AI267))</f>
        <v>15</v>
      </c>
      <c r="AJ306" s="37" t="s">
        <v>1600</v>
      </c>
      <c r="AK306" s="36"/>
      <c r="AL306" s="37"/>
      <c r="AM306" t="s">
        <v>750</v>
      </c>
      <c r="AN306" cm="1">
        <f t="array" ref="AN306">COUNT(FIND(AM306,AN$5:AN$265))</f>
        <v>1</v>
      </c>
      <c r="AY306" s="1" t="s">
        <v>343</v>
      </c>
      <c r="AZ306" cm="1">
        <f t="array" ref="AZ306">COUNT(FIND(AY306,AZ$5:AZ$265))</f>
        <v>67</v>
      </c>
      <c r="BJ306" s="1" t="s">
        <v>274</v>
      </c>
      <c r="BK306" cm="1">
        <f t="array" ref="BK306">COUNT(FIND(BJ306,BK$5:BK$265))</f>
        <v>166</v>
      </c>
      <c r="BM306" s="1">
        <f>SUM(BM294:BM304)</f>
        <v>564</v>
      </c>
      <c r="BQ306" s="1"/>
    </row>
    <row r="307" spans="6:69" x14ac:dyDescent="0.2">
      <c r="F307" s="1" t="s">
        <v>322</v>
      </c>
      <c r="G307" cm="1">
        <f t="array" ref="G307">COUNT(FIND(F307,G$5:$AI268))</f>
        <v>70</v>
      </c>
      <c r="L307" s="32" t="s">
        <v>1635</v>
      </c>
      <c r="O307" s="36" t="s">
        <v>615</v>
      </c>
      <c r="P307" cm="1">
        <f t="array" ref="P307">COUNT(FIND(O307,P$5:$P274))</f>
        <v>1</v>
      </c>
      <c r="AD307" s="1" t="s">
        <v>162</v>
      </c>
      <c r="AE307">
        <f t="shared" ref="AE307:AE308" si="62">COUNTIF(AE$5:AE$265,"="&amp;AD307)</f>
        <v>131</v>
      </c>
      <c r="AH307" t="s">
        <v>367</v>
      </c>
      <c r="AI307" cm="1">
        <f t="array" ref="AI307">COUNT(FIND(AH307,$AI$5:AI268))</f>
        <v>54</v>
      </c>
      <c r="AJ307" s="37" t="s">
        <v>1599</v>
      </c>
      <c r="AK307" s="36"/>
      <c r="AL307" s="37"/>
      <c r="AM307" t="s">
        <v>530</v>
      </c>
      <c r="AN307" cm="1">
        <f t="array" ref="AN307">COUNT(FIND(AM307,AN$5:AN$265))</f>
        <v>1</v>
      </c>
      <c r="AT307" s="1" t="s">
        <v>369</v>
      </c>
      <c r="AU307" cm="1">
        <f t="array" ref="AU307">COUNT(FIND(AT307,AU$5:AU$265))</f>
        <v>241</v>
      </c>
      <c r="AY307" s="1" t="s">
        <v>410</v>
      </c>
      <c r="AZ307" cm="1">
        <f t="array" ref="AZ307">COUNT(FIND(AY307,AZ$5:AZ$265))</f>
        <v>136</v>
      </c>
      <c r="BE307" s="43"/>
      <c r="BJ307" s="1" t="s">
        <v>419</v>
      </c>
      <c r="BK307" cm="1">
        <f t="array" ref="BK307">COUNT(FIND(BJ307,BK$5:BK$265))</f>
        <v>136</v>
      </c>
      <c r="BM307" s="1"/>
      <c r="BQ307" s="1"/>
    </row>
    <row r="308" spans="6:69" x14ac:dyDescent="0.2">
      <c r="F308" s="1" t="s">
        <v>472</v>
      </c>
      <c r="G308" cm="1">
        <f t="array" ref="G308">COUNT(FIND(F308,G$5:$AI269))</f>
        <v>33</v>
      </c>
      <c r="L308" s="1" t="s">
        <v>11</v>
      </c>
      <c r="M308">
        <f>COUNTIF(M$5:M$265,"="&amp;L308)</f>
        <v>160</v>
      </c>
      <c r="O308" s="36" t="s">
        <v>622</v>
      </c>
      <c r="P308" cm="1">
        <f t="array" ref="P308">COUNT(FIND(O308,P$5:$P275))</f>
        <v>2</v>
      </c>
      <c r="AD308" s="1" t="s">
        <v>215</v>
      </c>
      <c r="AE308">
        <f t="shared" si="62"/>
        <v>94</v>
      </c>
      <c r="AH308" s="1" t="s">
        <v>250</v>
      </c>
      <c r="AI308" cm="1">
        <f t="array" ref="AI308">COUNT(FIND(AH308,$AI$5:AI269))</f>
        <v>1</v>
      </c>
      <c r="AJ308" s="37"/>
      <c r="AK308" s="36"/>
      <c r="AL308" s="37"/>
      <c r="AM308" t="s">
        <v>609</v>
      </c>
      <c r="AN308" cm="1">
        <f t="array" ref="AN308">COUNT(FIND(AM308,AN$5:AN$265))</f>
        <v>1</v>
      </c>
      <c r="AT308" s="1" t="s">
        <v>231</v>
      </c>
      <c r="AU308" cm="1">
        <f t="array" ref="AU308">COUNT(FIND(AT308,AU$5:AU$265))</f>
        <v>222</v>
      </c>
      <c r="AY308" s="1" t="s">
        <v>206</v>
      </c>
      <c r="AZ308" cm="1">
        <f t="array" ref="AZ308">COUNT(FIND(AY308,AZ$5:AZ$265))</f>
        <v>152</v>
      </c>
      <c r="BE308" s="43"/>
      <c r="BJ308" s="1" t="s">
        <v>317</v>
      </c>
      <c r="BK308" cm="1">
        <f t="array" ref="BK308">COUNT(FIND(BJ308,BK$5:BK$265))</f>
        <v>163</v>
      </c>
      <c r="BM308" s="1"/>
      <c r="BQ308" s="1"/>
    </row>
    <row r="309" spans="6:69" x14ac:dyDescent="0.2">
      <c r="F309" t="s">
        <v>336</v>
      </c>
      <c r="G309" cm="1">
        <f t="array" ref="G309">COUNT(FIND(F309,G$5:$AI270))</f>
        <v>44</v>
      </c>
      <c r="L309" s="9" t="s">
        <v>35</v>
      </c>
      <c r="M309">
        <f t="shared" ref="M309:M314" si="63">COUNTIF(M$5:M$265,"="&amp;L309)</f>
        <v>34</v>
      </c>
      <c r="O309" s="36" t="s">
        <v>721</v>
      </c>
      <c r="P309" cm="1">
        <f t="array" ref="P309">COUNT(FIND(O309,P$5:$P276))</f>
        <v>2</v>
      </c>
      <c r="AH309" s="1" t="s">
        <v>543</v>
      </c>
      <c r="AI309" cm="1">
        <f t="array" ref="AI309">COUNT(FIND(AH309,$AI$5:AI270))</f>
        <v>91</v>
      </c>
      <c r="AJ309" s="37" t="s">
        <v>1598</v>
      </c>
      <c r="AK309" s="36"/>
      <c r="AL309" s="37"/>
      <c r="AM309" t="s">
        <v>623</v>
      </c>
      <c r="AN309" cm="1">
        <f t="array" ref="AN309">COUNT(FIND(AM309,AN$5:AN$265))</f>
        <v>1</v>
      </c>
      <c r="AT309" s="1" t="s">
        <v>1612</v>
      </c>
      <c r="AU309" cm="1">
        <f t="array" ref="AU309">COUNT(FIND(AT309,AU$5:AU$265))</f>
        <v>54</v>
      </c>
      <c r="AY309" s="1" t="s">
        <v>178</v>
      </c>
      <c r="AZ309" cm="1">
        <f t="array" ref="AZ309">COUNT(FIND(AY309,AZ$5:AZ$265))</f>
        <v>51</v>
      </c>
      <c r="BE309" s="45"/>
      <c r="BJ309" s="1" t="s">
        <v>390</v>
      </c>
      <c r="BK309" cm="1">
        <f t="array" ref="BK309">COUNT(FIND(BJ309,BK$5:BK$265))</f>
        <v>1</v>
      </c>
      <c r="BM309" s="1"/>
      <c r="BQ309" s="1"/>
    </row>
    <row r="310" spans="6:69" x14ac:dyDescent="0.2">
      <c r="F310" s="1" t="s">
        <v>188</v>
      </c>
      <c r="G310" cm="1">
        <f t="array" ref="G310">COUNT(FIND(F310,G$5:$AI271))</f>
        <v>58</v>
      </c>
      <c r="L310" s="9" t="s">
        <v>60</v>
      </c>
      <c r="M310">
        <f t="shared" si="63"/>
        <v>8</v>
      </c>
      <c r="O310" s="36" t="s">
        <v>728</v>
      </c>
      <c r="P310" cm="1">
        <f t="array" ref="P310">COUNT(FIND(O310,P$5:$P277))</f>
        <v>1</v>
      </c>
      <c r="AE310">
        <f>SUM(AE306:AE308)</f>
        <v>261</v>
      </c>
      <c r="AH310" t="s">
        <v>1590</v>
      </c>
      <c r="AI310" cm="1">
        <f t="array" ref="AI310">COUNT(FIND(AH310,$AI$5:AI274))</f>
        <v>2</v>
      </c>
      <c r="AJ310" s="37"/>
      <c r="AK310" s="36"/>
      <c r="AL310" s="37"/>
      <c r="AM310" t="s">
        <v>695</v>
      </c>
      <c r="AN310" cm="1">
        <f t="array" ref="AN310">COUNT(FIND(AM310,AN$5:AN$265))</f>
        <v>1</v>
      </c>
      <c r="AT310" s="9" t="s">
        <v>661</v>
      </c>
      <c r="AU310" cm="1">
        <f t="array" ref="AU310">COUNT(FIND(AT310,AU$5:AU$265))</f>
        <v>135</v>
      </c>
      <c r="AY310" s="1" t="s">
        <v>390</v>
      </c>
      <c r="AZ310" cm="1">
        <f t="array" ref="AZ310">COUNT(FIND(AY310,AZ$5:AZ$265))</f>
        <v>1</v>
      </c>
      <c r="BJ310" s="1" t="s">
        <v>1121</v>
      </c>
      <c r="BK310" cm="1">
        <f t="array" ref="BK310">COUNT(FIND(BJ310,BK$5:BK$265))</f>
        <v>167</v>
      </c>
      <c r="BM310" s="1"/>
      <c r="BQ310" s="1"/>
    </row>
    <row r="311" spans="6:69" x14ac:dyDescent="0.2">
      <c r="F311" s="1" t="s">
        <v>391</v>
      </c>
      <c r="G311" cm="1">
        <f t="array" ref="G311">COUNT(FIND(F311,G$5:$AI272))</f>
        <v>38</v>
      </c>
      <c r="L311" s="9" t="s">
        <v>36</v>
      </c>
      <c r="M311">
        <f t="shared" si="63"/>
        <v>1</v>
      </c>
      <c r="O311" s="36" t="s">
        <v>734</v>
      </c>
      <c r="P311" cm="1">
        <f t="array" ref="P311">COUNT(FIND(O311,P$5:$P278))</f>
        <v>1</v>
      </c>
      <c r="AH311" s="1" t="s">
        <v>1084</v>
      </c>
      <c r="AI311" cm="1">
        <f t="array" ref="AI311">COUNT(FIND(AH311,$AI$5:AI275))</f>
        <v>1</v>
      </c>
      <c r="AJ311" s="37"/>
      <c r="AK311" s="36"/>
      <c r="AL311" s="37"/>
      <c r="AM311" t="s">
        <v>699</v>
      </c>
      <c r="AN311" cm="1">
        <f t="array" ref="AN311">COUNT(FIND(AM311,AN$5:AN$265))</f>
        <v>1</v>
      </c>
      <c r="AT311" s="9" t="s">
        <v>1290</v>
      </c>
      <c r="AU311" cm="1">
        <f t="array" ref="AU311">COUNT(FIND(AT311,AU$5:AU$265))</f>
        <v>64</v>
      </c>
      <c r="BK311" s="1"/>
      <c r="BM311" s="1"/>
      <c r="BQ311" s="1"/>
    </row>
    <row r="312" spans="6:69" x14ac:dyDescent="0.2">
      <c r="F312" s="2" t="s">
        <v>515</v>
      </c>
      <c r="G312" cm="1">
        <f t="array" ref="G312">COUNT(FIND(F312,G$5:$AI273))</f>
        <v>76</v>
      </c>
      <c r="L312" s="9" t="s">
        <v>24</v>
      </c>
      <c r="M312">
        <f t="shared" si="63"/>
        <v>20</v>
      </c>
      <c r="O312" s="36" t="s">
        <v>756</v>
      </c>
      <c r="P312" cm="1">
        <f t="array" ref="P312">COUNT(FIND(O312,P$5:$P279))</f>
        <v>13</v>
      </c>
      <c r="AB312" s="1" t="s">
        <v>288</v>
      </c>
      <c r="AD312" s="1" t="s">
        <v>228</v>
      </c>
      <c r="AE312">
        <f>COUNTIFS(AE$5:AE$265,"="&amp;AD312,AC$5:AC$265,"="&amp;AB312)</f>
        <v>1</v>
      </c>
      <c r="AH312" s="1" t="s">
        <v>1230</v>
      </c>
      <c r="AI312" cm="1">
        <f t="array" ref="AI312">COUNT(FIND(AH312,$AI$5:AI276))</f>
        <v>1</v>
      </c>
      <c r="AJ312" s="37"/>
      <c r="AK312" s="36"/>
      <c r="AL312" s="37"/>
      <c r="AM312" t="s">
        <v>167</v>
      </c>
      <c r="AN312" cm="1">
        <f t="array" ref="AN312">COUNT(FIND(AM312,AN$5:AN$265))</f>
        <v>198</v>
      </c>
      <c r="AZ312" s="1">
        <f>SUM(AZ306:AZ310)</f>
        <v>407</v>
      </c>
      <c r="BK312">
        <f>SUM(BK306:BK310)</f>
        <v>633</v>
      </c>
      <c r="BM312" s="1"/>
      <c r="BQ312" s="1"/>
    </row>
    <row r="313" spans="6:69" x14ac:dyDescent="0.2">
      <c r="F313" s="1" t="s">
        <v>643</v>
      </c>
      <c r="G313" cm="1">
        <f t="array" ref="G313">COUNT(FIND(F313,G$5:$AI274))</f>
        <v>71</v>
      </c>
      <c r="L313" s="9" t="s">
        <v>121</v>
      </c>
      <c r="M313">
        <f t="shared" si="63"/>
        <v>38</v>
      </c>
      <c r="O313" s="36" t="s">
        <v>785</v>
      </c>
      <c r="P313" cm="1">
        <f t="array" ref="P313">COUNT(FIND(O313,P$5:$P280))</f>
        <v>2</v>
      </c>
      <c r="AB313" s="13" t="s">
        <v>288</v>
      </c>
      <c r="AC313" s="34"/>
      <c r="AD313" s="13" t="s">
        <v>162</v>
      </c>
      <c r="AE313">
        <f t="shared" ref="AE313:AE323" si="64">COUNTIFS(AE$5:AE$265,"="&amp;AD313,AC$5:AC$265,"="&amp;AB313)</f>
        <v>27</v>
      </c>
      <c r="AF313" s="34" t="s">
        <v>1580</v>
      </c>
      <c r="AH313" s="1" t="s">
        <v>1269</v>
      </c>
      <c r="AI313" cm="1">
        <f t="array" ref="AI313">COUNT(FIND(AH313,$AI$5:AI277))</f>
        <v>1</v>
      </c>
      <c r="AJ313" s="37"/>
      <c r="AK313" s="36"/>
      <c r="AL313" s="37"/>
      <c r="AM313" t="s">
        <v>714</v>
      </c>
      <c r="AN313" cm="1">
        <f t="array" ref="AN313">COUNT(FIND(AM313,AN$5:AN$265))</f>
        <v>1</v>
      </c>
      <c r="AU313">
        <f>SUM(AU307:AU311)</f>
        <v>716</v>
      </c>
      <c r="AZ313" s="1"/>
      <c r="BF313" s="43"/>
      <c r="BM313" s="1"/>
      <c r="BQ313" s="1"/>
    </row>
    <row r="314" spans="6:69" x14ac:dyDescent="0.2">
      <c r="F314" s="1" t="s">
        <v>676</v>
      </c>
      <c r="G314" cm="1">
        <f t="array" ref="G314">COUNT(FIND(F314,G$5:$AI275))</f>
        <v>38</v>
      </c>
      <c r="L314" s="9" t="s">
        <v>1577</v>
      </c>
      <c r="M314">
        <f t="shared" si="63"/>
        <v>0</v>
      </c>
      <c r="O314" s="36" t="s">
        <v>986</v>
      </c>
      <c r="P314" cm="1">
        <f t="array" ref="P314">COUNT(FIND(O314,P$5:$P281))</f>
        <v>1</v>
      </c>
      <c r="AB314" s="1" t="s">
        <v>288</v>
      </c>
      <c r="AD314" s="1" t="s">
        <v>215</v>
      </c>
      <c r="AE314">
        <f t="shared" si="64"/>
        <v>8</v>
      </c>
      <c r="AH314" s="13" t="s">
        <v>777</v>
      </c>
      <c r="AI314" cm="1">
        <f t="array" ref="AI314">COUNT(FIND(AH314,$AI$5:AI278))</f>
        <v>1</v>
      </c>
      <c r="AJ314" s="37"/>
      <c r="AK314" s="36"/>
      <c r="AL314" s="37"/>
      <c r="AM314" t="s">
        <v>834</v>
      </c>
      <c r="AN314" cm="1">
        <f t="array" ref="AN314">COUNT(FIND(AM314,AN$5:AN$265))</f>
        <v>1</v>
      </c>
      <c r="AZ314" s="1"/>
      <c r="BF314" s="43"/>
      <c r="BM314" s="1"/>
      <c r="BQ314" s="1"/>
    </row>
    <row r="315" spans="6:69" x14ac:dyDescent="0.2">
      <c r="F315" s="1" t="s">
        <v>1359</v>
      </c>
      <c r="G315" cm="1">
        <f t="array" ref="G315">COUNT(FIND(F315,G$5:$AI276))</f>
        <v>4</v>
      </c>
      <c r="O315" s="36" t="s">
        <v>1092</v>
      </c>
      <c r="P315" cm="1">
        <f t="array" ref="P315">COUNT(FIND(O315,P$5:$P282))</f>
        <v>1</v>
      </c>
      <c r="AB315" s="1" t="s">
        <v>160</v>
      </c>
      <c r="AD315" s="1" t="s">
        <v>228</v>
      </c>
      <c r="AE315">
        <f t="shared" si="64"/>
        <v>12</v>
      </c>
      <c r="AH315" s="1" t="s">
        <v>198</v>
      </c>
      <c r="AI315" cm="1">
        <f t="array" ref="AI315">COUNT(FIND(AH315,$AI$5:AI279))</f>
        <v>62</v>
      </c>
      <c r="AJ315" s="38" t="s">
        <v>1596</v>
      </c>
      <c r="AK315" s="36"/>
      <c r="AL315" s="37"/>
      <c r="AM315" t="s">
        <v>1034</v>
      </c>
      <c r="AN315" cm="1">
        <f t="array" ref="AN315">COUNT(FIND(AM315,AN$5:AN$265))</f>
        <v>1</v>
      </c>
      <c r="AZ315" s="1"/>
      <c r="BF315" s="45"/>
      <c r="BM315" s="1"/>
      <c r="BQ315" s="1"/>
    </row>
    <row r="316" spans="6:69" x14ac:dyDescent="0.2">
      <c r="M316">
        <f>SUM(M308:M314)</f>
        <v>261</v>
      </c>
      <c r="O316" s="36" t="s">
        <v>1623</v>
      </c>
      <c r="P316" cm="1">
        <f t="array" ref="P316">COUNT(FIND(O316,P$5:$P283))</f>
        <v>3</v>
      </c>
      <c r="AB316" s="13" t="s">
        <v>160</v>
      </c>
      <c r="AC316" s="34"/>
      <c r="AD316" s="13" t="s">
        <v>162</v>
      </c>
      <c r="AE316">
        <f t="shared" si="64"/>
        <v>64</v>
      </c>
      <c r="AF316" s="34" t="s">
        <v>1581</v>
      </c>
      <c r="AH316" t="s">
        <v>1591</v>
      </c>
      <c r="AI316" cm="1">
        <f t="array" ref="AI316">COUNT(FIND(AH316,$AI$5:AI280))</f>
        <v>1</v>
      </c>
      <c r="AJ316" s="37"/>
      <c r="AK316" s="36"/>
      <c r="AL316" s="37"/>
      <c r="AM316" t="s">
        <v>1043</v>
      </c>
      <c r="AN316" cm="1">
        <f t="array" ref="AN316">COUNT(FIND(AM316,AN$5:AN$265))</f>
        <v>1</v>
      </c>
      <c r="AU316" s="1" t="s">
        <v>232</v>
      </c>
      <c r="AV316" cm="1">
        <f t="array" ref="AV316">COUNT(FIND(AU316,AV$5:AV$265))</f>
        <v>258</v>
      </c>
      <c r="AW316" s="44">
        <f>AV316/261</f>
        <v>0.9885057471264368</v>
      </c>
      <c r="AZ316" s="1"/>
      <c r="BL316" s="1"/>
      <c r="BM316" s="1"/>
      <c r="BQ316" s="1"/>
    </row>
    <row r="317" spans="6:69" x14ac:dyDescent="0.2">
      <c r="G317">
        <f>SUM(G307:G315)</f>
        <v>432</v>
      </c>
      <c r="O317" s="36" t="s">
        <v>1624</v>
      </c>
      <c r="P317" cm="1">
        <f t="array" ref="P317">COUNT(FIND(O317,P$5:$P284))</f>
        <v>3</v>
      </c>
      <c r="AB317" s="13" t="s">
        <v>160</v>
      </c>
      <c r="AC317" s="34"/>
      <c r="AD317" s="13" t="s">
        <v>215</v>
      </c>
      <c r="AE317">
        <f t="shared" si="64"/>
        <v>60</v>
      </c>
      <c r="AF317" s="34" t="s">
        <v>1582</v>
      </c>
      <c r="AH317" t="s">
        <v>1593</v>
      </c>
      <c r="AI317" cm="1">
        <f t="array" ref="AI317">COUNT(FIND(AH317,$AI$5:AI281))</f>
        <v>1</v>
      </c>
      <c r="AJ317" s="37"/>
      <c r="AK317" s="36"/>
      <c r="AL317" s="37"/>
      <c r="AM317" t="s">
        <v>1115</v>
      </c>
      <c r="AN317" cm="1">
        <f t="array" ref="AN317">COUNT(FIND(AM317,AN$5:AN$265))</f>
        <v>2</v>
      </c>
      <c r="AU317" s="9" t="s">
        <v>1614</v>
      </c>
      <c r="AV317" cm="1">
        <f t="array" ref="AV317">COUNT(FIND(AU317,AV$5:AV$265))</f>
        <v>99</v>
      </c>
      <c r="AW317" s="44">
        <f t="shared" ref="AW317:AW321" si="65">AV317/261</f>
        <v>0.37931034482758619</v>
      </c>
      <c r="AZ317" s="1"/>
      <c r="BL317" s="1"/>
      <c r="BQ317" s="1"/>
    </row>
    <row r="318" spans="6:69" x14ac:dyDescent="0.2">
      <c r="L318" s="1" t="s">
        <v>11</v>
      </c>
      <c r="M318" s="33">
        <f>M308/M$316</f>
        <v>0.6130268199233716</v>
      </c>
      <c r="O318" s="2"/>
      <c r="AB318" s="1" t="s">
        <v>248</v>
      </c>
      <c r="AD318" s="1" t="s">
        <v>228</v>
      </c>
      <c r="AE318">
        <f t="shared" si="64"/>
        <v>3</v>
      </c>
      <c r="AH318" t="s">
        <v>1595</v>
      </c>
      <c r="AI318" cm="1">
        <f t="array" ref="AI318">COUNT(FIND(AH318,$AI$5:AI282))</f>
        <v>1</v>
      </c>
      <c r="AJ318" s="37"/>
      <c r="AK318" s="36"/>
      <c r="AL318" s="37"/>
      <c r="AM318" t="s">
        <v>1231</v>
      </c>
      <c r="AN318" cm="1">
        <f t="array" ref="AN318">COUNT(FIND(AM318,AN$5:AN$265))</f>
        <v>1</v>
      </c>
      <c r="AU318" s="1" t="s">
        <v>1613</v>
      </c>
      <c r="AV318" cm="1">
        <f t="array" ref="AV318">COUNT(FIND(AU318,AV$5:AV$265))</f>
        <v>207</v>
      </c>
      <c r="AW318" s="44">
        <f t="shared" si="65"/>
        <v>0.7931034482758621</v>
      </c>
      <c r="AZ318" s="1"/>
      <c r="BK318" s="1" t="s">
        <v>221</v>
      </c>
      <c r="BL318" cm="1">
        <f t="array" ref="BL318">COUNT(FIND(BK318,BL$5:BL$265))</f>
        <v>129</v>
      </c>
      <c r="BM318" s="1"/>
      <c r="BQ318" s="1"/>
    </row>
    <row r="319" spans="6:69" x14ac:dyDescent="0.2">
      <c r="G319" s="64" t="s">
        <v>1700</v>
      </c>
      <c r="H319" s="65"/>
      <c r="L319" s="9" t="s">
        <v>35</v>
      </c>
      <c r="M319" s="33">
        <f t="shared" ref="M319:M324" si="66">M309/M$316</f>
        <v>0.13026819923371646</v>
      </c>
      <c r="P319" s="1">
        <f>SUM(P298:P317)</f>
        <v>209</v>
      </c>
      <c r="AB319" s="1" t="s">
        <v>248</v>
      </c>
      <c r="AD319" s="1" t="s">
        <v>162</v>
      </c>
      <c r="AE319">
        <f t="shared" si="64"/>
        <v>4</v>
      </c>
      <c r="AH319" t="s">
        <v>1594</v>
      </c>
      <c r="AI319" cm="1">
        <f t="array" ref="AI319">COUNT(FIND(AH319,$AI$5:AI283))</f>
        <v>1</v>
      </c>
      <c r="AJ319" s="37"/>
      <c r="AK319" s="36"/>
      <c r="AL319" s="37"/>
      <c r="AU319" s="9" t="s">
        <v>1615</v>
      </c>
      <c r="AV319" cm="1">
        <f t="array" ref="AV319">COUNT(FIND(AU319,AV$5:AV$265))</f>
        <v>0</v>
      </c>
      <c r="AW319" s="44">
        <f t="shared" si="65"/>
        <v>0</v>
      </c>
      <c r="AZ319" s="1"/>
      <c r="BG319" s="43"/>
      <c r="BK319" s="1" t="s">
        <v>259</v>
      </c>
      <c r="BL319" cm="1">
        <f t="array" ref="BL319">COUNT(FIND(BK319,BL$5:BL$265))</f>
        <v>124</v>
      </c>
      <c r="BM319" s="1"/>
      <c r="BQ319" s="1"/>
    </row>
    <row r="320" spans="6:69" x14ac:dyDescent="0.2">
      <c r="G320" s="66" t="s">
        <v>38</v>
      </c>
      <c r="H320" s="65">
        <f>COUNTIF($H$5:$H$265,G320)</f>
        <v>4</v>
      </c>
      <c r="L320" s="9" t="s">
        <v>60</v>
      </c>
      <c r="M320" s="33">
        <f t="shared" si="66"/>
        <v>3.0651340996168581E-2</v>
      </c>
      <c r="AB320" s="1" t="s">
        <v>248</v>
      </c>
      <c r="AD320" s="1" t="s">
        <v>215</v>
      </c>
      <c r="AE320">
        <f t="shared" si="64"/>
        <v>4</v>
      </c>
      <c r="AJ320" s="37"/>
      <c r="AK320" s="36"/>
      <c r="AL320" s="37"/>
      <c r="AN320">
        <f>SUM(AN302:AN318)</f>
        <v>269</v>
      </c>
      <c r="AU320" s="9" t="s">
        <v>620</v>
      </c>
      <c r="AV320" cm="1">
        <f t="array" ref="AV320">COUNT(FIND(AU320,AV$5:AV$265))</f>
        <v>199</v>
      </c>
      <c r="AW320" s="44">
        <f t="shared" si="65"/>
        <v>0.76245210727969348</v>
      </c>
      <c r="BG320" s="43"/>
      <c r="BK320" s="1" t="s">
        <v>350</v>
      </c>
      <c r="BL320" cm="1">
        <f t="array" ref="BL320">COUNT(FIND(BK320,BL$5:BL$265))</f>
        <v>114</v>
      </c>
      <c r="BQ320" s="1"/>
    </row>
    <row r="321" spans="7:69" x14ac:dyDescent="0.2">
      <c r="G321" s="66" t="s">
        <v>189</v>
      </c>
      <c r="H321" s="65">
        <f t="shared" ref="H321:H330" si="67">COUNTIF($H$5:$H$265,G321)</f>
        <v>38</v>
      </c>
      <c r="L321" s="9" t="s">
        <v>36</v>
      </c>
      <c r="M321" s="33">
        <f t="shared" si="66"/>
        <v>3.8314176245210726E-3</v>
      </c>
      <c r="P321" s="1"/>
      <c r="Q321" s="9" t="s">
        <v>1649</v>
      </c>
      <c r="R321" t="s">
        <v>288</v>
      </c>
      <c r="S321" t="s">
        <v>160</v>
      </c>
      <c r="T321" t="s">
        <v>248</v>
      </c>
      <c r="U321" t="s">
        <v>596</v>
      </c>
      <c r="AB321" s="1" t="s">
        <v>596</v>
      </c>
      <c r="AD321" s="1" t="s">
        <v>228</v>
      </c>
      <c r="AE321">
        <f t="shared" si="64"/>
        <v>20</v>
      </c>
      <c r="AI321">
        <f>SUM(AI304:AI319)</f>
        <v>468</v>
      </c>
      <c r="AJ321" s="37"/>
      <c r="AK321" s="36"/>
      <c r="AL321" s="37"/>
      <c r="AU321" s="9" t="s">
        <v>1616</v>
      </c>
      <c r="AV321" cm="1">
        <f t="array" ref="AV321">COUNT(FIND(AU321,AV$5:AV$265))</f>
        <v>129</v>
      </c>
      <c r="AW321" s="44">
        <f t="shared" si="65"/>
        <v>0.4942528735632184</v>
      </c>
      <c r="BG321" s="45"/>
      <c r="BK321" t="s">
        <v>811</v>
      </c>
      <c r="BL321" cm="1">
        <f t="array" ref="BL321">COUNT(FIND(BK321,BL$5:BL$265))</f>
        <v>128</v>
      </c>
      <c r="BM321" s="1"/>
      <c r="BQ321" s="1"/>
    </row>
    <row r="322" spans="7:69" x14ac:dyDescent="0.2">
      <c r="G322" s="66" t="s">
        <v>21</v>
      </c>
      <c r="H322" s="65">
        <f t="shared" si="67"/>
        <v>84</v>
      </c>
      <c r="L322" s="9" t="s">
        <v>24</v>
      </c>
      <c r="M322" s="33">
        <f t="shared" si="66"/>
        <v>7.662835249042145E-2</v>
      </c>
      <c r="O322" s="9" t="s">
        <v>152</v>
      </c>
      <c r="P322" s="52" t="s">
        <v>152</v>
      </c>
      <c r="Q322">
        <f>COUNTIF(Q$5:Q$265,"="&amp;P322)</f>
        <v>34</v>
      </c>
      <c r="R322" s="25">
        <f>COUNTIFS($Q$5:$Q$265,"="&amp;$P322,$AC$5:$AC$265,"="&amp;R$321)</f>
        <v>12</v>
      </c>
      <c r="S322" s="25">
        <f t="shared" ref="S322:U341" si="68">COUNTIFS($Q$5:$Q$265,"="&amp;$P322,$AC$5:$AC$265,"="&amp;S$321)</f>
        <v>21</v>
      </c>
      <c r="T322">
        <f t="shared" si="68"/>
        <v>1</v>
      </c>
      <c r="U322">
        <f t="shared" si="68"/>
        <v>0</v>
      </c>
      <c r="AB322" s="1" t="s">
        <v>596</v>
      </c>
      <c r="AD322" s="1" t="s">
        <v>162</v>
      </c>
      <c r="AE322">
        <f t="shared" si="64"/>
        <v>36</v>
      </c>
      <c r="AF322" s="34" t="s">
        <v>1580</v>
      </c>
      <c r="AJ322" s="37"/>
      <c r="AK322" s="36"/>
      <c r="AL322" s="37"/>
      <c r="BK322" t="s">
        <v>180</v>
      </c>
      <c r="BL322" cm="1">
        <f t="array" ref="BL322">COUNT(FIND(BK322,BL$5:BL$265))</f>
        <v>75</v>
      </c>
      <c r="BQ322" s="1"/>
    </row>
    <row r="323" spans="7:69" x14ac:dyDescent="0.2">
      <c r="G323" s="66" t="s">
        <v>20</v>
      </c>
      <c r="H323" s="65">
        <f t="shared" si="67"/>
        <v>1</v>
      </c>
      <c r="L323" s="9" t="s">
        <v>121</v>
      </c>
      <c r="M323" s="33">
        <f t="shared" si="66"/>
        <v>0.14559386973180077</v>
      </c>
      <c r="O323" s="9" t="s">
        <v>1725</v>
      </c>
      <c r="P323" s="52" t="s">
        <v>191</v>
      </c>
      <c r="Q323">
        <f t="shared" ref="Q323:Q371" si="69">COUNTIF(Q$5:Q$265,"="&amp;P323)</f>
        <v>19</v>
      </c>
      <c r="R323" s="25">
        <f t="shared" ref="R323:U342" si="70">COUNTIFS($Q$5:$Q$265,"="&amp;$P323,$AC$5:$AC$265,"="&amp;R$321)</f>
        <v>3</v>
      </c>
      <c r="S323" s="25">
        <f t="shared" si="68"/>
        <v>14</v>
      </c>
      <c r="T323">
        <f t="shared" si="68"/>
        <v>2</v>
      </c>
      <c r="U323">
        <f t="shared" si="68"/>
        <v>0</v>
      </c>
      <c r="AB323" s="1" t="s">
        <v>596</v>
      </c>
      <c r="AD323" s="1" t="s">
        <v>215</v>
      </c>
      <c r="AE323">
        <f t="shared" si="64"/>
        <v>22</v>
      </c>
      <c r="AI323" s="32" t="s">
        <v>1603</v>
      </c>
      <c r="AK323" s="36"/>
      <c r="AL323" s="37"/>
      <c r="AV323">
        <f>SUM(AV316:AV321)</f>
        <v>892</v>
      </c>
      <c r="BK323" t="s">
        <v>236</v>
      </c>
      <c r="BL323" cm="1">
        <f t="array" ref="BL323">COUNT(FIND(BK323,BL$5:BL$265))</f>
        <v>114</v>
      </c>
      <c r="BM323" s="1"/>
      <c r="BQ323" s="1"/>
    </row>
    <row r="324" spans="7:69" x14ac:dyDescent="0.2">
      <c r="G324" s="65" t="s">
        <v>37</v>
      </c>
      <c r="H324" s="65">
        <f t="shared" si="67"/>
        <v>9</v>
      </c>
      <c r="L324" s="9" t="s">
        <v>1577</v>
      </c>
      <c r="M324" s="33">
        <f t="shared" si="66"/>
        <v>0</v>
      </c>
      <c r="O324" s="9" t="s">
        <v>1726</v>
      </c>
      <c r="P324" s="52" t="s">
        <v>214</v>
      </c>
      <c r="Q324">
        <f t="shared" si="69"/>
        <v>31</v>
      </c>
      <c r="R324" s="25">
        <f t="shared" si="70"/>
        <v>2</v>
      </c>
      <c r="S324" s="25">
        <f t="shared" si="68"/>
        <v>25</v>
      </c>
      <c r="T324">
        <f t="shared" si="68"/>
        <v>0</v>
      </c>
      <c r="U324" s="50">
        <f t="shared" si="68"/>
        <v>4</v>
      </c>
      <c r="AI324" s="1" t="s">
        <v>172</v>
      </c>
      <c r="AJ324">
        <f>COUNTIF(AJ$5:AJ$265,"="&amp;AI324)</f>
        <v>61</v>
      </c>
      <c r="AK324" s="36"/>
      <c r="AL324" s="37"/>
      <c r="BQ324" s="1"/>
    </row>
    <row r="325" spans="7:69" x14ac:dyDescent="0.2">
      <c r="G325" s="65" t="s">
        <v>53</v>
      </c>
      <c r="H325" s="65">
        <f t="shared" si="67"/>
        <v>1</v>
      </c>
      <c r="O325" s="9" t="s">
        <v>227</v>
      </c>
      <c r="P325" s="52" t="s">
        <v>227</v>
      </c>
      <c r="Q325">
        <f t="shared" si="69"/>
        <v>1</v>
      </c>
      <c r="R325" s="25">
        <f t="shared" si="70"/>
        <v>0</v>
      </c>
      <c r="S325" s="25">
        <f t="shared" si="68"/>
        <v>1</v>
      </c>
      <c r="T325">
        <f t="shared" si="68"/>
        <v>0</v>
      </c>
      <c r="U325">
        <f t="shared" si="68"/>
        <v>0</v>
      </c>
      <c r="AE325">
        <f>SUM(AE312:AE323)</f>
        <v>261</v>
      </c>
      <c r="AI325" s="1" t="s">
        <v>167</v>
      </c>
      <c r="AJ325">
        <f>COUNTIF(AJ$5:AJ$265,"="&amp;AI325)</f>
        <v>200</v>
      </c>
      <c r="AK325" s="36"/>
      <c r="AL325" s="37"/>
      <c r="AN325" s="1" t="s">
        <v>378</v>
      </c>
      <c r="AO325" cm="1">
        <f t="array" ref="AO325">COUNT(FIND(AN325,AO$5:AO$265))</f>
        <v>48</v>
      </c>
      <c r="BH325" s="43"/>
      <c r="BK325" s="1" t="s">
        <v>836</v>
      </c>
      <c r="BL325" cm="1">
        <f t="array" ref="BL325">COUNT(FIND(BK325,BL$5:BL$265))</f>
        <v>1</v>
      </c>
      <c r="BQ325" s="1"/>
    </row>
    <row r="326" spans="7:69" x14ac:dyDescent="0.2">
      <c r="G326" s="65" t="s">
        <v>15</v>
      </c>
      <c r="H326" s="65">
        <f t="shared" si="67"/>
        <v>89</v>
      </c>
      <c r="O326" s="9" t="s">
        <v>1727</v>
      </c>
      <c r="P326" s="52" t="s">
        <v>284</v>
      </c>
      <c r="Q326">
        <f t="shared" si="69"/>
        <v>9</v>
      </c>
      <c r="R326" s="25">
        <f t="shared" si="70"/>
        <v>5</v>
      </c>
      <c r="S326" s="25">
        <f t="shared" si="68"/>
        <v>3</v>
      </c>
      <c r="T326">
        <f t="shared" si="68"/>
        <v>1</v>
      </c>
      <c r="U326">
        <f t="shared" si="68"/>
        <v>0</v>
      </c>
      <c r="AK326" s="36"/>
      <c r="AL326" s="37"/>
      <c r="AN326" s="1" t="s">
        <v>270</v>
      </c>
      <c r="AO326" cm="1">
        <f t="array" ref="AO326">COUNT(FIND(AN326,AO$5:AO$265))</f>
        <v>100</v>
      </c>
      <c r="AV326" s="1" t="s">
        <v>233</v>
      </c>
      <c r="AW326" cm="1">
        <f t="array" ref="AW326">COUNT(FIND(AV326,AW$5:AW$265))</f>
        <v>239</v>
      </c>
      <c r="AX326" s="44">
        <f>AW326/261</f>
        <v>0.91570881226053635</v>
      </c>
      <c r="BH326" s="43"/>
      <c r="BK326" s="1" t="s">
        <v>1121</v>
      </c>
      <c r="BL326" cm="1">
        <f t="array" ref="BL326">COUNT(FIND(BK326,BL$5:BL$265))</f>
        <v>1</v>
      </c>
      <c r="BQ326" s="1"/>
    </row>
    <row r="327" spans="7:69" x14ac:dyDescent="0.2">
      <c r="G327" s="65" t="s">
        <v>71</v>
      </c>
      <c r="H327" s="65">
        <f t="shared" si="67"/>
        <v>31</v>
      </c>
      <c r="O327" s="9" t="s">
        <v>347</v>
      </c>
      <c r="P327" s="52" t="s">
        <v>347</v>
      </c>
      <c r="Q327">
        <f t="shared" si="69"/>
        <v>25</v>
      </c>
      <c r="R327" s="25">
        <f t="shared" si="70"/>
        <v>2</v>
      </c>
      <c r="S327" s="25">
        <f t="shared" si="68"/>
        <v>21</v>
      </c>
      <c r="T327">
        <f t="shared" si="68"/>
        <v>0</v>
      </c>
      <c r="U327" s="50">
        <f t="shared" si="68"/>
        <v>2</v>
      </c>
      <c r="AE327" s="1" t="s">
        <v>163</v>
      </c>
      <c r="AF327">
        <f t="shared" ref="AF327:AF329" si="71">COUNTIF(AF$5:AF$265,"="&amp;AE327)</f>
        <v>157</v>
      </c>
      <c r="AJ327">
        <f>SUM(AJ324:AJ325)</f>
        <v>261</v>
      </c>
      <c r="AK327" s="36"/>
      <c r="AL327" s="37"/>
      <c r="AN327" s="1" t="s">
        <v>230</v>
      </c>
      <c r="AO327" cm="1">
        <f t="array" ref="AO327">COUNT(FIND(AN327,AO$5:AO$265))</f>
        <v>39</v>
      </c>
      <c r="AV327" s="1" t="s">
        <v>1274</v>
      </c>
      <c r="AW327" cm="1">
        <f t="array" ref="AW327">COUNT(FIND(AV327,AW$5:AW$265))</f>
        <v>130</v>
      </c>
      <c r="AX327" s="44">
        <f t="shared" ref="AX327:AX331" si="72">AW327/261</f>
        <v>0.49808429118773945</v>
      </c>
      <c r="BH327" s="45"/>
      <c r="BK327" s="1" t="s">
        <v>1115</v>
      </c>
      <c r="BL327" cm="1">
        <f t="array" ref="BL327">COUNT(FIND(BK327,BL$5:BL$265))</f>
        <v>1</v>
      </c>
      <c r="BQ327" s="1"/>
    </row>
    <row r="328" spans="7:69" x14ac:dyDescent="0.2">
      <c r="G328" s="65" t="s">
        <v>8</v>
      </c>
      <c r="H328" s="65">
        <f t="shared" si="67"/>
        <v>2</v>
      </c>
      <c r="O328" s="9" t="s">
        <v>1728</v>
      </c>
      <c r="P328" s="52" t="s">
        <v>400</v>
      </c>
      <c r="Q328">
        <f t="shared" si="69"/>
        <v>2</v>
      </c>
      <c r="R328" s="25">
        <f t="shared" si="70"/>
        <v>0</v>
      </c>
      <c r="S328" s="25">
        <f t="shared" si="68"/>
        <v>2</v>
      </c>
      <c r="T328">
        <f t="shared" si="68"/>
        <v>0</v>
      </c>
      <c r="U328">
        <f t="shared" si="68"/>
        <v>0</v>
      </c>
      <c r="AE328" s="1" t="s">
        <v>266</v>
      </c>
      <c r="AF328">
        <f t="shared" si="71"/>
        <v>89</v>
      </c>
      <c r="AK328" s="36"/>
      <c r="AL328" s="37"/>
      <c r="AN328" s="1" t="s">
        <v>447</v>
      </c>
      <c r="AO328" cm="1">
        <f t="array" ref="AO328">COUNT(FIND(AN328,AO$5:AO$265))</f>
        <v>36</v>
      </c>
      <c r="AV328" s="9" t="s">
        <v>315</v>
      </c>
      <c r="AW328" cm="1">
        <f t="array" ref="AW328">COUNT(FIND(AV328,AW$5:AW$265))</f>
        <v>194</v>
      </c>
      <c r="AX328" s="44">
        <f t="shared" si="72"/>
        <v>0.74329501915708818</v>
      </c>
      <c r="BL328" s="1"/>
      <c r="BQ328" s="1"/>
    </row>
    <row r="329" spans="7:69" x14ac:dyDescent="0.2">
      <c r="G329" s="65" t="s">
        <v>68</v>
      </c>
      <c r="H329" s="65">
        <f t="shared" si="67"/>
        <v>1</v>
      </c>
      <c r="P329" s="52" t="s">
        <v>416</v>
      </c>
      <c r="Q329">
        <f t="shared" si="69"/>
        <v>16</v>
      </c>
      <c r="R329" s="25">
        <f t="shared" si="70"/>
        <v>4</v>
      </c>
      <c r="S329" s="25">
        <f t="shared" si="68"/>
        <v>12</v>
      </c>
      <c r="T329">
        <f t="shared" si="68"/>
        <v>0</v>
      </c>
      <c r="U329">
        <f t="shared" si="68"/>
        <v>0</v>
      </c>
      <c r="AE329" s="1" t="s">
        <v>314</v>
      </c>
      <c r="AF329">
        <f t="shared" si="71"/>
        <v>15</v>
      </c>
      <c r="AK329" s="36"/>
      <c r="AL329" s="37"/>
      <c r="AN329" s="1" t="s">
        <v>198</v>
      </c>
      <c r="AO329" cm="1">
        <f t="array" ref="AO329">COUNT(FIND(AN329,AO$5:AO$265))</f>
        <v>103</v>
      </c>
      <c r="AV329" s="9" t="s">
        <v>1617</v>
      </c>
      <c r="AW329" cm="1">
        <f t="array" ref="AW329">COUNT(FIND(AV329,AW$5:AW$265))</f>
        <v>122</v>
      </c>
      <c r="AX329" s="44">
        <f t="shared" si="72"/>
        <v>0.46743295019157088</v>
      </c>
      <c r="BL329" s="1">
        <f>SUM(BL318:BL327)</f>
        <v>687</v>
      </c>
      <c r="BQ329" s="1"/>
    </row>
    <row r="330" spans="7:69" x14ac:dyDescent="0.2">
      <c r="G330" s="65" t="s">
        <v>1080</v>
      </c>
      <c r="H330" s="65">
        <f t="shared" si="67"/>
        <v>1</v>
      </c>
      <c r="O330" s="9" t="s">
        <v>1729</v>
      </c>
      <c r="P330" s="1" t="s">
        <v>503</v>
      </c>
      <c r="Q330">
        <f t="shared" si="69"/>
        <v>1</v>
      </c>
      <c r="R330">
        <f t="shared" si="70"/>
        <v>0</v>
      </c>
      <c r="S330">
        <f t="shared" si="68"/>
        <v>1</v>
      </c>
      <c r="T330">
        <f t="shared" si="68"/>
        <v>0</v>
      </c>
      <c r="U330">
        <f t="shared" si="68"/>
        <v>0</v>
      </c>
      <c r="AJ330" s="39" t="s">
        <v>1603</v>
      </c>
      <c r="AK330" s="36"/>
      <c r="AL330" s="39" t="s">
        <v>1606</v>
      </c>
      <c r="AN330" s="1" t="s">
        <v>1235</v>
      </c>
      <c r="AO330" cm="1">
        <f t="array" ref="AO330">COUNT(FIND(AN330,AO$5:AO$265))</f>
        <v>2</v>
      </c>
      <c r="AV330" s="9" t="s">
        <v>853</v>
      </c>
      <c r="AW330" cm="1">
        <f t="array" ref="AW330">COUNT(FIND(AV330,AW$5:AW$265))</f>
        <v>157</v>
      </c>
      <c r="AX330" s="44">
        <f t="shared" si="72"/>
        <v>0.6015325670498084</v>
      </c>
      <c r="BL330" s="1"/>
      <c r="BQ330" s="1"/>
    </row>
    <row r="331" spans="7:69" x14ac:dyDescent="0.2">
      <c r="P331" s="36" t="s">
        <v>507</v>
      </c>
      <c r="Q331">
        <f t="shared" si="69"/>
        <v>4</v>
      </c>
      <c r="R331">
        <f t="shared" si="70"/>
        <v>0</v>
      </c>
      <c r="S331">
        <f t="shared" si="68"/>
        <v>2</v>
      </c>
      <c r="T331">
        <f t="shared" si="68"/>
        <v>0</v>
      </c>
      <c r="U331" s="50">
        <f t="shared" si="68"/>
        <v>2</v>
      </c>
      <c r="AF331">
        <f>SUM(AF327:AF329)</f>
        <v>261</v>
      </c>
      <c r="AJ331" s="1" t="s">
        <v>290</v>
      </c>
      <c r="AK331">
        <f t="shared" ref="AK331:AK335" si="73">COUNTIF(AK$5:AK$265,"="&amp;AJ331)</f>
        <v>13</v>
      </c>
      <c r="AL331" s="40">
        <f>AK331/$AJ$327</f>
        <v>4.9808429118773943E-2</v>
      </c>
      <c r="AN331" s="1" t="s">
        <v>835</v>
      </c>
      <c r="AO331" cm="1">
        <f t="array" ref="AO331">COUNT(FIND(AN331,AO$5:AO$265))</f>
        <v>1</v>
      </c>
      <c r="AV331" t="s">
        <v>1618</v>
      </c>
      <c r="AW331" cm="1">
        <f t="array" ref="AW331">COUNT(FIND(AV331,AW$5:AW$265))</f>
        <v>92</v>
      </c>
      <c r="AX331" s="44">
        <f t="shared" si="72"/>
        <v>0.35249042145593867</v>
      </c>
      <c r="BL331" s="1"/>
      <c r="BQ331" s="1"/>
    </row>
    <row r="332" spans="7:69" x14ac:dyDescent="0.2">
      <c r="H332">
        <f>SUM(H320:H330)</f>
        <v>261</v>
      </c>
      <c r="O332" s="9" t="s">
        <v>1730</v>
      </c>
      <c r="P332" s="36" t="s">
        <v>520</v>
      </c>
      <c r="Q332">
        <f t="shared" si="69"/>
        <v>3</v>
      </c>
      <c r="R332">
        <f t="shared" si="70"/>
        <v>0</v>
      </c>
      <c r="S332">
        <f t="shared" si="68"/>
        <v>3</v>
      </c>
      <c r="T332">
        <f t="shared" si="68"/>
        <v>0</v>
      </c>
      <c r="U332">
        <f t="shared" si="68"/>
        <v>0</v>
      </c>
      <c r="AE332" s="2" t="s">
        <v>1583</v>
      </c>
      <c r="AJ332" s="1" t="s">
        <v>326</v>
      </c>
      <c r="AK332">
        <f t="shared" si="73"/>
        <v>35</v>
      </c>
      <c r="AL332" s="40">
        <f t="shared" ref="AL332:AL334" si="74">AK332/$AJ$327</f>
        <v>0.13409961685823754</v>
      </c>
      <c r="AN332" s="1" t="s">
        <v>972</v>
      </c>
      <c r="AO332" cm="1">
        <f t="array" ref="AO332">COUNT(FIND(AN332,AO$5:AO$265))</f>
        <v>1</v>
      </c>
      <c r="AV332" s="1" t="s">
        <v>388</v>
      </c>
      <c r="AW332" cm="1">
        <f t="array" ref="AW332">COUNT(FIND(AV332,AW$5:AW$265))</f>
        <v>22</v>
      </c>
      <c r="AX332" s="44">
        <f>AW332/261</f>
        <v>8.4291187739463605E-2</v>
      </c>
      <c r="BL332" s="1"/>
      <c r="BQ332" s="1"/>
    </row>
    <row r="333" spans="7:69" x14ac:dyDescent="0.2">
      <c r="O333" s="9" t="s">
        <v>1731</v>
      </c>
      <c r="P333" s="36" t="s">
        <v>582</v>
      </c>
      <c r="Q333">
        <f t="shared" si="69"/>
        <v>1</v>
      </c>
      <c r="R333">
        <f t="shared" si="70"/>
        <v>1</v>
      </c>
      <c r="S333">
        <f t="shared" si="68"/>
        <v>0</v>
      </c>
      <c r="T333">
        <f t="shared" si="68"/>
        <v>0</v>
      </c>
      <c r="U333">
        <f t="shared" si="68"/>
        <v>0</v>
      </c>
      <c r="AJ333" s="1" t="s">
        <v>480</v>
      </c>
      <c r="AK333">
        <f t="shared" si="73"/>
        <v>12</v>
      </c>
      <c r="AL333" s="40">
        <f t="shared" si="74"/>
        <v>4.5977011494252873E-2</v>
      </c>
      <c r="AN333" s="1" t="s">
        <v>537</v>
      </c>
      <c r="AO333" cm="1">
        <f t="array" ref="AO333">COUNT(FIND(AN333,AO$5:AO$265))</f>
        <v>1</v>
      </c>
      <c r="BL333" s="1"/>
      <c r="BQ333" s="1"/>
    </row>
    <row r="334" spans="7:69" x14ac:dyDescent="0.2">
      <c r="O334" s="9" t="s">
        <v>1732</v>
      </c>
      <c r="P334" s="36" t="s">
        <v>616</v>
      </c>
      <c r="Q334">
        <f t="shared" si="69"/>
        <v>1</v>
      </c>
      <c r="R334">
        <f t="shared" si="70"/>
        <v>0</v>
      </c>
      <c r="S334">
        <f t="shared" si="68"/>
        <v>0</v>
      </c>
      <c r="T334">
        <f t="shared" si="68"/>
        <v>0</v>
      </c>
      <c r="U334">
        <f t="shared" si="68"/>
        <v>1</v>
      </c>
      <c r="AJ334" s="1" t="s">
        <v>269</v>
      </c>
      <c r="AK334">
        <f t="shared" si="73"/>
        <v>1</v>
      </c>
      <c r="AL334" s="40">
        <f t="shared" si="74"/>
        <v>3.8314176245210726E-3</v>
      </c>
      <c r="AN334" s="1" t="s">
        <v>1049</v>
      </c>
      <c r="AO334" cm="1">
        <f t="array" ref="AO334">COUNT(FIND(AN334,AO$5:AO$265))</f>
        <v>4</v>
      </c>
      <c r="AW334">
        <f>SUM(AW326:AW332)</f>
        <v>956</v>
      </c>
      <c r="BL334" s="1"/>
      <c r="BQ334" s="1"/>
    </row>
    <row r="335" spans="7:69" x14ac:dyDescent="0.2">
      <c r="O335" s="9" t="s">
        <v>1733</v>
      </c>
      <c r="P335" s="42" t="s">
        <v>634</v>
      </c>
      <c r="Q335">
        <f t="shared" si="69"/>
        <v>1</v>
      </c>
      <c r="R335">
        <f t="shared" si="70"/>
        <v>0</v>
      </c>
      <c r="S335">
        <f t="shared" si="68"/>
        <v>1</v>
      </c>
      <c r="T335">
        <f t="shared" si="68"/>
        <v>0</v>
      </c>
      <c r="U335">
        <f t="shared" si="68"/>
        <v>0</v>
      </c>
      <c r="AC335" t="s">
        <v>288</v>
      </c>
      <c r="AD335" t="s">
        <v>160</v>
      </c>
      <c r="AE335" t="s">
        <v>248</v>
      </c>
      <c r="AF335" t="s">
        <v>596</v>
      </c>
      <c r="AJ335" s="1" t="s">
        <v>168</v>
      </c>
      <c r="AK335">
        <f t="shared" si="73"/>
        <v>166</v>
      </c>
      <c r="AL335" s="37"/>
      <c r="AO335" s="1"/>
      <c r="BL335" s="1"/>
      <c r="BQ335" s="1"/>
    </row>
    <row r="336" spans="7:69" x14ac:dyDescent="0.2">
      <c r="O336" s="9" t="s">
        <v>1734</v>
      </c>
      <c r="P336" s="36" t="s">
        <v>644</v>
      </c>
      <c r="Q336">
        <f t="shared" si="69"/>
        <v>1</v>
      </c>
      <c r="R336">
        <f t="shared" si="70"/>
        <v>0</v>
      </c>
      <c r="S336">
        <f t="shared" si="68"/>
        <v>1</v>
      </c>
      <c r="T336">
        <f t="shared" si="68"/>
        <v>0</v>
      </c>
      <c r="U336">
        <f t="shared" si="68"/>
        <v>0</v>
      </c>
      <c r="AA336" s="89" t="s">
        <v>125</v>
      </c>
      <c r="AB336">
        <f>SUM(AB337:AB339)</f>
        <v>261</v>
      </c>
      <c r="AC336">
        <f t="shared" ref="AC336:AF336" si="75">SUM(AC337:AC339)</f>
        <v>36</v>
      </c>
      <c r="AD336">
        <f t="shared" si="75"/>
        <v>136</v>
      </c>
      <c r="AE336">
        <f t="shared" si="75"/>
        <v>11</v>
      </c>
      <c r="AF336">
        <f t="shared" si="75"/>
        <v>78</v>
      </c>
      <c r="AJ336" s="37"/>
      <c r="AK336" s="36"/>
      <c r="AL336" s="37"/>
      <c r="AO336" s="1">
        <f>SUM(AO325:AO334)</f>
        <v>335</v>
      </c>
      <c r="AW336" s="37"/>
      <c r="AX336" s="37"/>
      <c r="BL336" s="1"/>
      <c r="BQ336" s="1"/>
    </row>
    <row r="337" spans="15:69" x14ac:dyDescent="0.2">
      <c r="O337" s="9" t="s">
        <v>1735</v>
      </c>
      <c r="P337" s="36" t="s">
        <v>658</v>
      </c>
      <c r="Q337">
        <f t="shared" si="69"/>
        <v>1</v>
      </c>
      <c r="R337">
        <f t="shared" si="70"/>
        <v>0</v>
      </c>
      <c r="S337">
        <f t="shared" si="68"/>
        <v>1</v>
      </c>
      <c r="T337">
        <f t="shared" si="68"/>
        <v>0</v>
      </c>
      <c r="U337">
        <f t="shared" si="68"/>
        <v>0</v>
      </c>
      <c r="AA337" s="1" t="s">
        <v>228</v>
      </c>
      <c r="AB337">
        <f>SUM(AC337:AF337)</f>
        <v>36</v>
      </c>
      <c r="AC337">
        <f>COUNTIFS($AE$5:$AE$265,"="&amp;$AA337,$AC$5:$AC$265,"="&amp;AC$335)</f>
        <v>1</v>
      </c>
      <c r="AD337">
        <f t="shared" ref="AD337:AF339" si="76">COUNTIFS($AE$5:$AE$265,"="&amp;$AA337,$AC$5:$AC$265,"="&amp;AD$335)</f>
        <v>12</v>
      </c>
      <c r="AE337">
        <f t="shared" si="76"/>
        <v>3</v>
      </c>
      <c r="AF337">
        <f t="shared" si="76"/>
        <v>20</v>
      </c>
      <c r="AJ337" s="37"/>
      <c r="AK337" s="37">
        <f>SUM(AK331:AK335)</f>
        <v>227</v>
      </c>
      <c r="AL337" s="37"/>
      <c r="AO337" s="1"/>
      <c r="AW337" s="36"/>
      <c r="AX337" s="37"/>
      <c r="BL337" s="1"/>
      <c r="BQ337" s="1"/>
    </row>
    <row r="338" spans="15:69" x14ac:dyDescent="0.2">
      <c r="O338" s="9" t="s">
        <v>1736</v>
      </c>
      <c r="P338" s="36" t="s">
        <v>667</v>
      </c>
      <c r="Q338">
        <f t="shared" si="69"/>
        <v>1</v>
      </c>
      <c r="R338">
        <f t="shared" si="70"/>
        <v>0</v>
      </c>
      <c r="S338">
        <f t="shared" si="68"/>
        <v>1</v>
      </c>
      <c r="T338">
        <f t="shared" si="68"/>
        <v>0</v>
      </c>
      <c r="U338">
        <f t="shared" si="68"/>
        <v>0</v>
      </c>
      <c r="AA338" s="1" t="s">
        <v>162</v>
      </c>
      <c r="AB338">
        <f t="shared" ref="AB338:AB339" si="77">SUM(AC338:AF338)</f>
        <v>131</v>
      </c>
      <c r="AC338">
        <f t="shared" ref="AC338:AC339" si="78">COUNTIFS($AE$5:$AE$265,"="&amp;$AA338,$AC$5:$AC$265,"="&amp;AC$335)</f>
        <v>27</v>
      </c>
      <c r="AD338">
        <f t="shared" si="76"/>
        <v>64</v>
      </c>
      <c r="AE338">
        <f t="shared" si="76"/>
        <v>4</v>
      </c>
      <c r="AF338">
        <f t="shared" si="76"/>
        <v>36</v>
      </c>
      <c r="AJ338" s="37"/>
      <c r="AK338" s="37"/>
      <c r="AL338" s="37"/>
      <c r="AO338" s="1"/>
      <c r="AW338" s="36"/>
      <c r="AX338" s="37"/>
      <c r="BL338" s="1"/>
      <c r="BQ338" s="1"/>
    </row>
    <row r="339" spans="15:69" x14ac:dyDescent="0.2">
      <c r="O339" s="9" t="s">
        <v>1737</v>
      </c>
      <c r="P339" s="36" t="s">
        <v>687</v>
      </c>
      <c r="Q339">
        <f t="shared" si="69"/>
        <v>1</v>
      </c>
      <c r="R339">
        <f t="shared" si="70"/>
        <v>0</v>
      </c>
      <c r="S339">
        <f t="shared" si="68"/>
        <v>1</v>
      </c>
      <c r="T339">
        <f t="shared" si="68"/>
        <v>0</v>
      </c>
      <c r="U339">
        <f t="shared" si="68"/>
        <v>0</v>
      </c>
      <c r="AA339" s="1" t="s">
        <v>215</v>
      </c>
      <c r="AB339">
        <f t="shared" si="77"/>
        <v>94</v>
      </c>
      <c r="AC339">
        <f t="shared" si="78"/>
        <v>8</v>
      </c>
      <c r="AD339">
        <f t="shared" si="76"/>
        <v>60</v>
      </c>
      <c r="AE339">
        <f t="shared" si="76"/>
        <v>4</v>
      </c>
      <c r="AF339">
        <f t="shared" si="76"/>
        <v>22</v>
      </c>
      <c r="AJ339" s="9" t="s">
        <v>1604</v>
      </c>
      <c r="AK339">
        <f>SUM(AK331:AK334)</f>
        <v>61</v>
      </c>
      <c r="AL339" s="9" t="s">
        <v>1605</v>
      </c>
      <c r="AO339" s="42"/>
      <c r="AW339" s="36"/>
      <c r="AX339" s="37"/>
      <c r="BL339" s="1"/>
      <c r="BQ339" s="1"/>
    </row>
    <row r="340" spans="15:69" x14ac:dyDescent="0.2">
      <c r="O340" s="9" t="s">
        <v>1738</v>
      </c>
      <c r="P340" s="1" t="s">
        <v>706</v>
      </c>
      <c r="Q340">
        <f t="shared" si="69"/>
        <v>1</v>
      </c>
      <c r="R340">
        <f t="shared" si="70"/>
        <v>0</v>
      </c>
      <c r="S340">
        <f t="shared" si="68"/>
        <v>1</v>
      </c>
      <c r="T340">
        <f t="shared" si="68"/>
        <v>0</v>
      </c>
      <c r="U340">
        <f t="shared" si="68"/>
        <v>0</v>
      </c>
      <c r="AO340" s="1" t="s">
        <v>165</v>
      </c>
      <c r="AP340">
        <f t="shared" ref="AP340:AP346" si="79">COUNTIF(AP$5:AP$265,"="&amp;AO340)</f>
        <v>52</v>
      </c>
      <c r="AW340" s="36"/>
      <c r="AX340" s="37"/>
      <c r="BL340" s="1"/>
      <c r="BQ340" s="1"/>
    </row>
    <row r="341" spans="15:69" x14ac:dyDescent="0.2">
      <c r="P341" s="1" t="s">
        <v>709</v>
      </c>
      <c r="Q341">
        <f t="shared" si="69"/>
        <v>1</v>
      </c>
      <c r="R341">
        <f t="shared" si="70"/>
        <v>0</v>
      </c>
      <c r="S341">
        <f t="shared" si="68"/>
        <v>0</v>
      </c>
      <c r="T341">
        <f t="shared" si="68"/>
        <v>0</v>
      </c>
      <c r="U341" s="50">
        <f t="shared" si="68"/>
        <v>1</v>
      </c>
      <c r="AA341" s="1" t="s">
        <v>163</v>
      </c>
      <c r="AB341">
        <f>SUM(AC341:AF341)</f>
        <v>157</v>
      </c>
      <c r="AC341">
        <f>COUNTIFS($AF$5:$AF$265,"="&amp;$AA341,$AC$5:$AC$265,"="&amp;AC$335)</f>
        <v>26</v>
      </c>
      <c r="AD341">
        <f t="shared" ref="AD341:AF343" si="80">COUNTIFS($AF$5:$AF$265,"="&amp;$AA341,$AC$5:$AC$265,"="&amp;AD$335)</f>
        <v>90</v>
      </c>
      <c r="AE341">
        <f t="shared" si="80"/>
        <v>7</v>
      </c>
      <c r="AF341">
        <f t="shared" si="80"/>
        <v>34</v>
      </c>
      <c r="AO341" s="1" t="s">
        <v>531</v>
      </c>
      <c r="AP341">
        <f t="shared" si="79"/>
        <v>9</v>
      </c>
      <c r="AW341" s="36"/>
      <c r="AX341" s="37"/>
      <c r="BL341" s="42"/>
      <c r="BQ341" s="1"/>
    </row>
    <row r="342" spans="15:69" x14ac:dyDescent="0.2">
      <c r="P342" s="1" t="s">
        <v>744</v>
      </c>
      <c r="Q342">
        <f t="shared" si="69"/>
        <v>1</v>
      </c>
      <c r="R342">
        <f t="shared" si="70"/>
        <v>0</v>
      </c>
      <c r="S342">
        <f t="shared" si="70"/>
        <v>0</v>
      </c>
      <c r="T342">
        <f t="shared" si="70"/>
        <v>0</v>
      </c>
      <c r="U342" s="50">
        <f t="shared" si="70"/>
        <v>1</v>
      </c>
      <c r="AA342" s="1" t="s">
        <v>266</v>
      </c>
      <c r="AB342">
        <f t="shared" ref="AB342:AB343" si="81">SUM(AC342:AF342)</f>
        <v>89</v>
      </c>
      <c r="AC342">
        <f t="shared" ref="AC342:AC343" si="82">COUNTIFS($AF$5:$AF$265,"="&amp;$AA342,$AC$5:$AC$265,"="&amp;AC$335)</f>
        <v>9</v>
      </c>
      <c r="AD342">
        <f t="shared" si="80"/>
        <v>40</v>
      </c>
      <c r="AE342">
        <f t="shared" si="80"/>
        <v>2</v>
      </c>
      <c r="AF342">
        <f t="shared" si="80"/>
        <v>38</v>
      </c>
      <c r="AO342" s="1" t="s">
        <v>164</v>
      </c>
      <c r="AP342">
        <f t="shared" si="79"/>
        <v>4</v>
      </c>
      <c r="AW342" s="36"/>
      <c r="AX342" s="37"/>
      <c r="BL342" s="1"/>
      <c r="BQ342" s="1"/>
    </row>
    <row r="343" spans="15:69" x14ac:dyDescent="0.2">
      <c r="P343" s="1" t="s">
        <v>757</v>
      </c>
      <c r="Q343">
        <f t="shared" si="69"/>
        <v>1</v>
      </c>
      <c r="R343">
        <f t="shared" ref="R343:U371" si="83">COUNTIFS($Q$5:$Q$265,"="&amp;$P343,$AC$5:$AC$265,"="&amp;R$321)</f>
        <v>0</v>
      </c>
      <c r="S343">
        <f t="shared" si="83"/>
        <v>1</v>
      </c>
      <c r="T343">
        <f t="shared" si="83"/>
        <v>0</v>
      </c>
      <c r="U343">
        <f t="shared" si="83"/>
        <v>0</v>
      </c>
      <c r="AA343" s="1" t="s">
        <v>314</v>
      </c>
      <c r="AB343">
        <f t="shared" si="81"/>
        <v>15</v>
      </c>
      <c r="AC343">
        <f t="shared" si="82"/>
        <v>1</v>
      </c>
      <c r="AD343">
        <f t="shared" si="80"/>
        <v>6</v>
      </c>
      <c r="AE343">
        <f t="shared" si="80"/>
        <v>2</v>
      </c>
      <c r="AF343">
        <f t="shared" si="80"/>
        <v>6</v>
      </c>
      <c r="AO343" s="1" t="s">
        <v>815</v>
      </c>
      <c r="AP343">
        <f t="shared" si="79"/>
        <v>2</v>
      </c>
      <c r="AW343" s="36"/>
      <c r="AX343" s="37"/>
      <c r="BL343" s="1"/>
      <c r="BQ343" s="1"/>
    </row>
    <row r="344" spans="15:69" x14ac:dyDescent="0.2">
      <c r="P344" s="1" t="s">
        <v>763</v>
      </c>
      <c r="Q344">
        <f t="shared" si="69"/>
        <v>3</v>
      </c>
      <c r="R344">
        <f t="shared" si="83"/>
        <v>3</v>
      </c>
      <c r="S344">
        <f t="shared" si="83"/>
        <v>0</v>
      </c>
      <c r="T344">
        <f t="shared" si="83"/>
        <v>0</v>
      </c>
      <c r="U344">
        <f t="shared" si="83"/>
        <v>0</v>
      </c>
      <c r="AO344" s="1" t="s">
        <v>418</v>
      </c>
      <c r="AP344">
        <f t="shared" si="79"/>
        <v>1</v>
      </c>
      <c r="AW344" s="36"/>
      <c r="AX344" s="37"/>
      <c r="BL344" s="1"/>
      <c r="BQ344" s="36"/>
    </row>
    <row r="345" spans="15:69" x14ac:dyDescent="0.2">
      <c r="P345" s="52" t="s">
        <v>769</v>
      </c>
      <c r="Q345">
        <f t="shared" si="69"/>
        <v>8</v>
      </c>
      <c r="R345">
        <f t="shared" si="83"/>
        <v>0</v>
      </c>
      <c r="S345" s="25">
        <f t="shared" si="83"/>
        <v>7</v>
      </c>
      <c r="T345">
        <f t="shared" si="83"/>
        <v>0</v>
      </c>
      <c r="U345">
        <f t="shared" si="83"/>
        <v>1</v>
      </c>
      <c r="AO345" s="1" t="s">
        <v>249</v>
      </c>
      <c r="AP345">
        <f t="shared" si="79"/>
        <v>1</v>
      </c>
      <c r="AW345" s="36"/>
      <c r="AX345" s="37"/>
      <c r="BL345" s="1"/>
      <c r="BQ345" s="36"/>
    </row>
    <row r="346" spans="15:69" x14ac:dyDescent="0.2">
      <c r="P346" s="1" t="s">
        <v>804</v>
      </c>
      <c r="Q346">
        <f t="shared" si="69"/>
        <v>1</v>
      </c>
      <c r="R346">
        <f t="shared" si="83"/>
        <v>0</v>
      </c>
      <c r="S346">
        <f t="shared" si="83"/>
        <v>1</v>
      </c>
      <c r="T346">
        <f t="shared" si="83"/>
        <v>0</v>
      </c>
      <c r="U346">
        <f t="shared" si="83"/>
        <v>0</v>
      </c>
      <c r="AO346" s="1" t="s">
        <v>171</v>
      </c>
      <c r="AP346">
        <f t="shared" si="79"/>
        <v>192</v>
      </c>
      <c r="AW346" s="36"/>
      <c r="AX346" s="37"/>
      <c r="BL346" s="1"/>
      <c r="BQ346" s="36"/>
    </row>
    <row r="347" spans="15:69" x14ac:dyDescent="0.2">
      <c r="P347" s="1" t="s">
        <v>810</v>
      </c>
      <c r="Q347">
        <f t="shared" si="69"/>
        <v>1</v>
      </c>
      <c r="R347">
        <f t="shared" si="83"/>
        <v>0</v>
      </c>
      <c r="S347">
        <f t="shared" si="83"/>
        <v>1</v>
      </c>
      <c r="T347">
        <f t="shared" si="83"/>
        <v>0</v>
      </c>
      <c r="U347">
        <f t="shared" si="83"/>
        <v>0</v>
      </c>
      <c r="AO347" s="1"/>
      <c r="AW347" s="36"/>
      <c r="AX347" s="37"/>
      <c r="BL347" s="1"/>
      <c r="BQ347" s="36"/>
    </row>
    <row r="348" spans="15:69" x14ac:dyDescent="0.2">
      <c r="P348" s="1" t="s">
        <v>830</v>
      </c>
      <c r="Q348">
        <f t="shared" si="69"/>
        <v>2</v>
      </c>
      <c r="R348">
        <f t="shared" si="83"/>
        <v>1</v>
      </c>
      <c r="S348">
        <f t="shared" si="83"/>
        <v>1</v>
      </c>
      <c r="T348">
        <f t="shared" si="83"/>
        <v>0</v>
      </c>
      <c r="U348">
        <f t="shared" si="83"/>
        <v>0</v>
      </c>
      <c r="AO348" s="1"/>
      <c r="AP348">
        <f>SUM(AP340:AP346)</f>
        <v>261</v>
      </c>
      <c r="AW348" s="36"/>
      <c r="AX348" s="37"/>
      <c r="BL348" s="1"/>
      <c r="BQ348" s="36"/>
    </row>
    <row r="349" spans="15:69" x14ac:dyDescent="0.2">
      <c r="P349" s="1" t="s">
        <v>851</v>
      </c>
      <c r="Q349">
        <f t="shared" si="69"/>
        <v>1</v>
      </c>
      <c r="R349">
        <f t="shared" si="83"/>
        <v>0</v>
      </c>
      <c r="S349">
        <f t="shared" si="83"/>
        <v>1</v>
      </c>
      <c r="T349">
        <f t="shared" si="83"/>
        <v>0</v>
      </c>
      <c r="U349">
        <f t="shared" si="83"/>
        <v>0</v>
      </c>
      <c r="AO349" s="1"/>
      <c r="AW349" s="36"/>
      <c r="AX349" s="37"/>
      <c r="BL349" s="1"/>
      <c r="BQ349" s="36"/>
    </row>
    <row r="350" spans="15:69" x14ac:dyDescent="0.2">
      <c r="P350" s="1" t="s">
        <v>861</v>
      </c>
      <c r="Q350">
        <f t="shared" si="69"/>
        <v>1</v>
      </c>
      <c r="R350">
        <f t="shared" si="83"/>
        <v>0</v>
      </c>
      <c r="S350">
        <f t="shared" si="83"/>
        <v>1</v>
      </c>
      <c r="T350">
        <f t="shared" si="83"/>
        <v>0</v>
      </c>
      <c r="U350">
        <f t="shared" si="83"/>
        <v>0</v>
      </c>
      <c r="AO350" s="1" t="s">
        <v>1609</v>
      </c>
      <c r="AP350">
        <f>SUM(AP340:AP345)</f>
        <v>69</v>
      </c>
      <c r="AW350" s="36"/>
      <c r="AX350" s="37"/>
      <c r="BQ350" s="36"/>
    </row>
    <row r="351" spans="15:69" x14ac:dyDescent="0.2">
      <c r="P351" s="1" t="s">
        <v>867</v>
      </c>
      <c r="Q351">
        <f t="shared" si="69"/>
        <v>1</v>
      </c>
      <c r="R351">
        <f t="shared" si="83"/>
        <v>0</v>
      </c>
      <c r="S351">
        <f t="shared" si="83"/>
        <v>1</v>
      </c>
      <c r="T351">
        <f t="shared" si="83"/>
        <v>0</v>
      </c>
      <c r="U351">
        <f t="shared" si="83"/>
        <v>0</v>
      </c>
      <c r="AO351" s="1"/>
      <c r="AP351" s="1" t="s">
        <v>1610</v>
      </c>
      <c r="AW351" s="36"/>
      <c r="AX351" s="37"/>
      <c r="BL351" s="1"/>
      <c r="BQ351" s="36"/>
    </row>
    <row r="352" spans="15:69" x14ac:dyDescent="0.2">
      <c r="P352" s="51" t="s">
        <v>871</v>
      </c>
      <c r="Q352">
        <f t="shared" si="69"/>
        <v>4</v>
      </c>
      <c r="R352">
        <f t="shared" si="83"/>
        <v>0</v>
      </c>
      <c r="S352">
        <f t="shared" si="83"/>
        <v>1</v>
      </c>
      <c r="T352">
        <f t="shared" si="83"/>
        <v>0</v>
      </c>
      <c r="U352" s="50">
        <f t="shared" si="83"/>
        <v>3</v>
      </c>
      <c r="AO352" s="1"/>
      <c r="AP352" s="1"/>
      <c r="AW352" s="36"/>
      <c r="AX352" s="37"/>
      <c r="BL352" s="1"/>
      <c r="BQ352" s="1"/>
    </row>
    <row r="353" spans="15:69" x14ac:dyDescent="0.2">
      <c r="P353" s="1" t="s">
        <v>895</v>
      </c>
      <c r="Q353">
        <f t="shared" si="69"/>
        <v>1</v>
      </c>
      <c r="R353">
        <f t="shared" si="83"/>
        <v>0</v>
      </c>
      <c r="S353">
        <f t="shared" si="83"/>
        <v>1</v>
      </c>
      <c r="T353">
        <f t="shared" si="83"/>
        <v>0</v>
      </c>
      <c r="U353">
        <f t="shared" si="83"/>
        <v>0</v>
      </c>
      <c r="AO353" s="1"/>
      <c r="AP353" s="1"/>
      <c r="AW353" s="36"/>
      <c r="AX353" s="37"/>
      <c r="BL353" s="1"/>
      <c r="BQ353" s="1"/>
    </row>
    <row r="354" spans="15:69" x14ac:dyDescent="0.2">
      <c r="P354" s="51" t="s">
        <v>964</v>
      </c>
      <c r="Q354">
        <f t="shared" si="69"/>
        <v>7</v>
      </c>
      <c r="R354">
        <f t="shared" si="83"/>
        <v>0</v>
      </c>
      <c r="S354">
        <f t="shared" si="83"/>
        <v>2</v>
      </c>
      <c r="T354">
        <f t="shared" si="83"/>
        <v>3</v>
      </c>
      <c r="U354" s="50">
        <f t="shared" si="83"/>
        <v>2</v>
      </c>
      <c r="AO354" s="1"/>
      <c r="AP354" s="1"/>
      <c r="AW354" s="36"/>
      <c r="AX354" s="37"/>
      <c r="BL354" s="1"/>
      <c r="BQ354" s="1"/>
    </row>
    <row r="355" spans="15:69" x14ac:dyDescent="0.2">
      <c r="P355" s="1" t="s">
        <v>981</v>
      </c>
      <c r="Q355">
        <f t="shared" si="69"/>
        <v>1</v>
      </c>
      <c r="R355">
        <f t="shared" si="83"/>
        <v>0</v>
      </c>
      <c r="S355">
        <f t="shared" si="83"/>
        <v>1</v>
      </c>
      <c r="T355">
        <f t="shared" si="83"/>
        <v>0</v>
      </c>
      <c r="U355">
        <f t="shared" si="83"/>
        <v>0</v>
      </c>
      <c r="AP355" s="1"/>
      <c r="AW355" s="36"/>
      <c r="AX355" s="37"/>
      <c r="BL355" s="1"/>
      <c r="BQ355" s="1"/>
    </row>
    <row r="356" spans="15:69" x14ac:dyDescent="0.2">
      <c r="P356" s="1" t="s">
        <v>998</v>
      </c>
      <c r="Q356">
        <f t="shared" si="69"/>
        <v>1</v>
      </c>
      <c r="R356">
        <f t="shared" si="83"/>
        <v>0</v>
      </c>
      <c r="S356">
        <f t="shared" si="83"/>
        <v>0</v>
      </c>
      <c r="T356">
        <f t="shared" si="83"/>
        <v>1</v>
      </c>
      <c r="U356">
        <f t="shared" si="83"/>
        <v>0</v>
      </c>
      <c r="AP356" s="1"/>
      <c r="AW356" s="36"/>
      <c r="AX356" s="37"/>
      <c r="BL356" s="1"/>
      <c r="BQ356" s="1"/>
    </row>
    <row r="357" spans="15:69" x14ac:dyDescent="0.2">
      <c r="P357" s="1" t="s">
        <v>1004</v>
      </c>
      <c r="Q357">
        <f t="shared" si="69"/>
        <v>1</v>
      </c>
      <c r="R357">
        <f t="shared" si="83"/>
        <v>0</v>
      </c>
      <c r="S357">
        <f t="shared" si="83"/>
        <v>1</v>
      </c>
      <c r="T357">
        <f t="shared" si="83"/>
        <v>0</v>
      </c>
      <c r="U357">
        <f t="shared" si="83"/>
        <v>0</v>
      </c>
      <c r="AP357" s="1"/>
      <c r="AW357" s="36"/>
      <c r="AX357" s="37"/>
      <c r="BL357" s="1"/>
      <c r="BQ357" s="1"/>
    </row>
    <row r="358" spans="15:69" x14ac:dyDescent="0.2">
      <c r="P358" s="1" t="s">
        <v>1033</v>
      </c>
      <c r="Q358">
        <f t="shared" si="69"/>
        <v>1</v>
      </c>
      <c r="R358">
        <f t="shared" si="83"/>
        <v>0</v>
      </c>
      <c r="S358">
        <f t="shared" si="83"/>
        <v>1</v>
      </c>
      <c r="T358">
        <f t="shared" si="83"/>
        <v>0</v>
      </c>
      <c r="U358">
        <f t="shared" si="83"/>
        <v>0</v>
      </c>
      <c r="AW358" s="36"/>
      <c r="AX358" s="37"/>
      <c r="BL358" s="1"/>
      <c r="BQ358" s="1"/>
    </row>
    <row r="359" spans="15:69" x14ac:dyDescent="0.2">
      <c r="P359" s="1" t="s">
        <v>1048</v>
      </c>
      <c r="Q359">
        <f t="shared" si="69"/>
        <v>1</v>
      </c>
      <c r="R359">
        <f t="shared" si="83"/>
        <v>1</v>
      </c>
      <c r="S359">
        <f t="shared" si="83"/>
        <v>0</v>
      </c>
      <c r="T359">
        <f t="shared" si="83"/>
        <v>0</v>
      </c>
      <c r="U359">
        <f t="shared" si="83"/>
        <v>0</v>
      </c>
      <c r="AW359" s="36"/>
      <c r="AX359" s="37"/>
      <c r="BQ359" s="1"/>
    </row>
    <row r="360" spans="15:69" x14ac:dyDescent="0.2">
      <c r="O360" s="9" t="s">
        <v>1741</v>
      </c>
      <c r="P360" s="51" t="s">
        <v>1054</v>
      </c>
      <c r="Q360">
        <f t="shared" si="69"/>
        <v>4</v>
      </c>
      <c r="R360">
        <f t="shared" si="83"/>
        <v>0</v>
      </c>
      <c r="S360">
        <f t="shared" si="83"/>
        <v>1</v>
      </c>
      <c r="T360">
        <f t="shared" si="83"/>
        <v>2</v>
      </c>
      <c r="U360" s="50">
        <f t="shared" si="83"/>
        <v>1</v>
      </c>
      <c r="AW360" s="36"/>
      <c r="AX360" s="37"/>
      <c r="BL360" s="1"/>
      <c r="BQ360" s="1"/>
    </row>
    <row r="361" spans="15:69" x14ac:dyDescent="0.2">
      <c r="P361" s="1" t="s">
        <v>1081</v>
      </c>
      <c r="Q361">
        <f t="shared" si="69"/>
        <v>1</v>
      </c>
      <c r="R361">
        <f t="shared" si="83"/>
        <v>1</v>
      </c>
      <c r="S361">
        <f t="shared" si="83"/>
        <v>0</v>
      </c>
      <c r="T361">
        <f t="shared" si="83"/>
        <v>0</v>
      </c>
      <c r="U361">
        <f t="shared" si="83"/>
        <v>0</v>
      </c>
      <c r="AW361" s="36"/>
      <c r="AX361" s="37"/>
      <c r="BL361" s="1"/>
      <c r="BQ361" s="1"/>
    </row>
    <row r="362" spans="15:69" x14ac:dyDescent="0.2">
      <c r="P362" s="1" t="s">
        <v>1105</v>
      </c>
      <c r="Q362">
        <f t="shared" si="69"/>
        <v>1</v>
      </c>
      <c r="R362">
        <f t="shared" si="83"/>
        <v>0</v>
      </c>
      <c r="S362">
        <f t="shared" si="83"/>
        <v>0</v>
      </c>
      <c r="T362">
        <f t="shared" si="83"/>
        <v>0</v>
      </c>
      <c r="U362" s="50">
        <f t="shared" si="83"/>
        <v>1</v>
      </c>
      <c r="AW362" s="42"/>
      <c r="AX362" s="37"/>
      <c r="BL362" s="1"/>
      <c r="BQ362" s="1"/>
    </row>
    <row r="363" spans="15:69" x14ac:dyDescent="0.2">
      <c r="P363" s="51" t="s">
        <v>1126</v>
      </c>
      <c r="Q363">
        <f t="shared" si="69"/>
        <v>1</v>
      </c>
      <c r="R363">
        <f t="shared" si="83"/>
        <v>0</v>
      </c>
      <c r="S363">
        <f t="shared" si="83"/>
        <v>0</v>
      </c>
      <c r="T363">
        <f t="shared" si="83"/>
        <v>0</v>
      </c>
      <c r="U363" s="50">
        <f t="shared" si="83"/>
        <v>1</v>
      </c>
      <c r="AW363" s="36"/>
      <c r="AX363" s="37"/>
      <c r="BL363" s="1"/>
      <c r="BQ363" s="1"/>
    </row>
    <row r="364" spans="15:69" x14ac:dyDescent="0.2">
      <c r="O364" s="9" t="s">
        <v>1739</v>
      </c>
      <c r="P364" s="51" t="s">
        <v>1162</v>
      </c>
      <c r="Q364">
        <f t="shared" si="69"/>
        <v>42</v>
      </c>
      <c r="R364">
        <f t="shared" si="83"/>
        <v>1</v>
      </c>
      <c r="S364">
        <f t="shared" si="83"/>
        <v>2</v>
      </c>
      <c r="T364">
        <f t="shared" si="83"/>
        <v>0</v>
      </c>
      <c r="U364" s="50">
        <f t="shared" si="83"/>
        <v>39</v>
      </c>
      <c r="AW364" s="36"/>
      <c r="AX364" s="37"/>
      <c r="BL364" s="1"/>
      <c r="BQ364" s="1"/>
    </row>
    <row r="365" spans="15:69" x14ac:dyDescent="0.2">
      <c r="O365" s="9" t="s">
        <v>1217</v>
      </c>
      <c r="P365" s="1" t="s">
        <v>1217</v>
      </c>
      <c r="Q365">
        <f t="shared" si="69"/>
        <v>2</v>
      </c>
      <c r="R365">
        <f t="shared" si="83"/>
        <v>0</v>
      </c>
      <c r="S365">
        <f t="shared" si="83"/>
        <v>0</v>
      </c>
      <c r="T365">
        <f t="shared" si="83"/>
        <v>0</v>
      </c>
      <c r="U365" s="50">
        <f t="shared" si="83"/>
        <v>2</v>
      </c>
      <c r="AW365" s="36"/>
      <c r="AX365" s="37"/>
      <c r="BL365" s="1"/>
      <c r="BQ365" s="1"/>
    </row>
    <row r="366" spans="15:69" x14ac:dyDescent="0.2">
      <c r="P366" s="1" t="s">
        <v>1273</v>
      </c>
      <c r="Q366">
        <f t="shared" si="69"/>
        <v>1</v>
      </c>
      <c r="R366">
        <f t="shared" si="83"/>
        <v>0</v>
      </c>
      <c r="S366">
        <f t="shared" si="83"/>
        <v>0</v>
      </c>
      <c r="T366">
        <f t="shared" si="83"/>
        <v>0</v>
      </c>
      <c r="U366" s="50">
        <f t="shared" si="83"/>
        <v>1</v>
      </c>
      <c r="AW366" s="36"/>
      <c r="AX366" s="37"/>
      <c r="BQ366" s="1"/>
    </row>
    <row r="367" spans="15:69" x14ac:dyDescent="0.2">
      <c r="O367" s="9" t="s">
        <v>1284</v>
      </c>
      <c r="P367" s="1" t="s">
        <v>1284</v>
      </c>
      <c r="Q367">
        <f t="shared" si="69"/>
        <v>3</v>
      </c>
      <c r="R367">
        <f t="shared" si="83"/>
        <v>0</v>
      </c>
      <c r="S367">
        <f t="shared" si="83"/>
        <v>0</v>
      </c>
      <c r="T367">
        <f t="shared" si="83"/>
        <v>0</v>
      </c>
      <c r="U367" s="50">
        <f t="shared" si="83"/>
        <v>3</v>
      </c>
      <c r="AW367" s="36"/>
      <c r="AX367" s="37"/>
      <c r="BQ367" s="1"/>
    </row>
    <row r="368" spans="15:69" x14ac:dyDescent="0.2">
      <c r="O368" s="9" t="s">
        <v>1740</v>
      </c>
      <c r="P368" s="1" t="s">
        <v>1300</v>
      </c>
      <c r="Q368">
        <f t="shared" si="69"/>
        <v>1</v>
      </c>
      <c r="R368">
        <f t="shared" si="83"/>
        <v>0</v>
      </c>
      <c r="S368">
        <f t="shared" si="83"/>
        <v>0</v>
      </c>
      <c r="T368">
        <f t="shared" si="83"/>
        <v>0</v>
      </c>
      <c r="U368" s="50">
        <f t="shared" si="83"/>
        <v>1</v>
      </c>
      <c r="AW368" s="36"/>
      <c r="AX368" s="37"/>
      <c r="BQ368" s="1"/>
    </row>
    <row r="369" spans="1:71" x14ac:dyDescent="0.2">
      <c r="P369" s="51" t="s">
        <v>1307</v>
      </c>
      <c r="Q369">
        <f t="shared" si="69"/>
        <v>9</v>
      </c>
      <c r="R369">
        <f t="shared" si="83"/>
        <v>0</v>
      </c>
      <c r="S369">
        <f t="shared" si="83"/>
        <v>0</v>
      </c>
      <c r="T369">
        <f t="shared" si="83"/>
        <v>1</v>
      </c>
      <c r="U369" s="50">
        <f t="shared" si="83"/>
        <v>8</v>
      </c>
      <c r="AW369" s="36"/>
      <c r="AX369" s="37"/>
      <c r="BQ369" s="1"/>
    </row>
    <row r="370" spans="1:71" x14ac:dyDescent="0.2">
      <c r="P370" s="51" t="s">
        <v>1312</v>
      </c>
      <c r="Q370">
        <f t="shared" si="69"/>
        <v>4</v>
      </c>
      <c r="R370">
        <f t="shared" si="83"/>
        <v>0</v>
      </c>
      <c r="S370">
        <f t="shared" si="83"/>
        <v>1</v>
      </c>
      <c r="T370">
        <f t="shared" si="83"/>
        <v>0</v>
      </c>
      <c r="U370" s="50">
        <f t="shared" si="83"/>
        <v>3</v>
      </c>
      <c r="AW370" s="36"/>
      <c r="AX370" s="37"/>
      <c r="BQ370" s="1"/>
    </row>
    <row r="371" spans="1:71" x14ac:dyDescent="0.2">
      <c r="P371" s="51" t="s">
        <v>1392</v>
      </c>
      <c r="Q371">
        <f t="shared" si="69"/>
        <v>1</v>
      </c>
      <c r="R371">
        <f t="shared" si="83"/>
        <v>0</v>
      </c>
      <c r="S371">
        <f t="shared" si="83"/>
        <v>0</v>
      </c>
      <c r="T371">
        <f t="shared" si="83"/>
        <v>0</v>
      </c>
      <c r="U371" s="50">
        <f t="shared" si="83"/>
        <v>1</v>
      </c>
      <c r="AW371" s="36"/>
      <c r="AX371" s="37"/>
      <c r="BQ371" s="1"/>
    </row>
    <row r="372" spans="1:71" x14ac:dyDescent="0.2">
      <c r="AW372" s="36"/>
      <c r="AX372" s="37"/>
      <c r="BQ372" s="1"/>
    </row>
    <row r="373" spans="1:71" x14ac:dyDescent="0.2">
      <c r="Q373">
        <f>SUM(Q322:Q371)</f>
        <v>261</v>
      </c>
      <c r="R373">
        <f t="shared" ref="R373:U373" si="84">SUM(R322:R371)</f>
        <v>36</v>
      </c>
      <c r="S373">
        <f t="shared" si="84"/>
        <v>136</v>
      </c>
      <c r="T373">
        <f t="shared" si="84"/>
        <v>11</v>
      </c>
      <c r="U373">
        <f t="shared" si="84"/>
        <v>78</v>
      </c>
      <c r="AW373" s="36"/>
      <c r="AX373" s="37"/>
      <c r="BQ373" s="1"/>
    </row>
    <row r="374" spans="1:71" x14ac:dyDescent="0.2">
      <c r="R374">
        <f>SUM(R373:U373)</f>
        <v>261</v>
      </c>
      <c r="AW374" s="36"/>
      <c r="AX374" s="37"/>
      <c r="BQ374" s="1"/>
    </row>
    <row r="375" spans="1:71" x14ac:dyDescent="0.2">
      <c r="AW375" s="36"/>
      <c r="AX375" s="37"/>
      <c r="BQ375" s="1"/>
    </row>
    <row r="376" spans="1:71" x14ac:dyDescent="0.2">
      <c r="AW376" s="36"/>
      <c r="AX376" s="37"/>
      <c r="BQ376" s="1"/>
    </row>
    <row r="377" spans="1:71" x14ac:dyDescent="0.2">
      <c r="Q377" s="1" t="s">
        <v>337</v>
      </c>
      <c r="R377">
        <f t="shared" ref="R377:R380" si="85">COUNTIF(R$5:R$265,"="&amp;Q377)</f>
        <v>22</v>
      </c>
      <c r="AW377" s="36"/>
      <c r="AX377" s="37"/>
      <c r="BQ377" s="1"/>
    </row>
    <row r="378" spans="1:71" x14ac:dyDescent="0.2">
      <c r="Q378" s="1" t="s">
        <v>323</v>
      </c>
      <c r="R378">
        <f t="shared" si="85"/>
        <v>71</v>
      </c>
      <c r="AW378" s="36"/>
      <c r="AX378" s="37"/>
      <c r="BQ378" s="1"/>
    </row>
    <row r="379" spans="1:71" x14ac:dyDescent="0.2">
      <c r="Q379" s="1" t="s">
        <v>192</v>
      </c>
      <c r="R379">
        <f t="shared" si="85"/>
        <v>74</v>
      </c>
      <c r="AW379" s="36"/>
      <c r="AX379" s="37"/>
      <c r="BQ379" s="1"/>
    </row>
    <row r="380" spans="1:71" x14ac:dyDescent="0.2">
      <c r="Q380" s="1" t="s">
        <v>153</v>
      </c>
      <c r="R380">
        <f t="shared" si="85"/>
        <v>94</v>
      </c>
      <c r="AW380" s="36"/>
      <c r="AX380" s="37"/>
      <c r="BQ380" s="1"/>
    </row>
    <row r="381" spans="1:71" x14ac:dyDescent="0.2">
      <c r="AW381" s="36"/>
      <c r="AX381" s="37"/>
      <c r="BQ381" s="1"/>
    </row>
    <row r="382" spans="1:71" x14ac:dyDescent="0.2">
      <c r="R382">
        <f>SUM(R377:R380)</f>
        <v>261</v>
      </c>
      <c r="AW382" s="36"/>
      <c r="AX382" s="37"/>
      <c r="BQ382" s="1"/>
    </row>
    <row r="383" spans="1:71" s="50" customFormat="1" x14ac:dyDescent="0.2">
      <c r="AW383" s="51"/>
      <c r="BQ383" s="51"/>
    </row>
    <row r="384" spans="1:71" s="50" customFormat="1" x14ac:dyDescent="0.2">
      <c r="A384" s="50" t="str">
        <f>A272</f>
        <v>English Summary</v>
      </c>
      <c r="B384" s="50" t="str">
        <f t="shared" ref="B384:BM384" si="86">B272</f>
        <v>Gender</v>
      </c>
      <c r="C384" s="50" t="str">
        <f t="shared" si="86"/>
        <v>DOB</v>
      </c>
      <c r="D384" s="50" t="str">
        <f t="shared" si="86"/>
        <v>Survey</v>
      </c>
      <c r="E384" s="50" t="str">
        <f t="shared" si="86"/>
        <v>Age(yr)</v>
      </c>
      <c r="F384" s="50" t="str">
        <f t="shared" si="86"/>
        <v>Highest Educ</v>
      </c>
      <c r="G384" s="50" t="str">
        <f t="shared" si="86"/>
        <v>Training</v>
      </c>
      <c r="H384" s="50" t="str">
        <f t="shared" si="86"/>
        <v>City-Work</v>
      </c>
      <c r="I384" s="50" t="str">
        <f t="shared" si="86"/>
        <v>City-Origin</v>
      </c>
      <c r="J384" s="50" t="str">
        <f t="shared" si="86"/>
        <v>Experience(Tot)</v>
      </c>
      <c r="K384" s="50" t="str">
        <f t="shared" si="86"/>
        <v>Experience(Con)</v>
      </c>
      <c r="L384" s="50" t="str">
        <f t="shared" si="86"/>
        <v>Experience(Firm)</v>
      </c>
      <c r="M384" s="50" t="str">
        <f t="shared" si="86"/>
        <v>Transport</v>
      </c>
      <c r="N384" s="50" t="str">
        <f t="shared" si="86"/>
        <v>Distance</v>
      </c>
      <c r="O384" s="50" t="str">
        <f t="shared" si="86"/>
        <v>Duration</v>
      </c>
      <c r="P384" s="50" t="str">
        <f t="shared" si="86"/>
        <v>Employer</v>
      </c>
      <c r="Q384" s="50" t="str">
        <f t="shared" si="86"/>
        <v>Role</v>
      </c>
      <c r="R384" s="50" t="str">
        <f t="shared" si="86"/>
        <v>Project(Emp)</v>
      </c>
      <c r="S384" s="50" t="str">
        <f t="shared" si="86"/>
        <v>Project(Type)</v>
      </c>
      <c r="T384" s="50" t="str">
        <f t="shared" si="86"/>
        <v>Project(Name)</v>
      </c>
      <c r="U384" s="50" t="str">
        <f t="shared" si="86"/>
        <v>Project(City)</v>
      </c>
      <c r="V384" s="50" t="str">
        <f t="shared" si="86"/>
        <v>Project(Owner)</v>
      </c>
      <c r="W384" s="50" t="str">
        <f t="shared" si="86"/>
        <v>Prject(Value)</v>
      </c>
      <c r="X384" s="50" t="str">
        <f t="shared" si="86"/>
        <v>Project(Package)</v>
      </c>
      <c r="Y384" s="50" t="str">
        <f t="shared" si="86"/>
        <v>Project(Start)</v>
      </c>
      <c r="Z384" s="50" t="str">
        <f t="shared" si="86"/>
        <v>Project(Start)</v>
      </c>
      <c r="AA384" s="50" t="str">
        <f t="shared" si="86"/>
        <v>Project(End)</v>
      </c>
      <c r="AB384" s="50" t="str">
        <f t="shared" si="86"/>
        <v>Project(End)</v>
      </c>
      <c r="AC384" s="49" t="s">
        <v>1528</v>
      </c>
      <c r="AD384" s="49" t="s">
        <v>1653</v>
      </c>
      <c r="AE384" s="49" t="s">
        <v>1654</v>
      </c>
      <c r="AF384" s="49" t="s">
        <v>1655</v>
      </c>
      <c r="AG384" s="49" t="s">
        <v>1656</v>
      </c>
      <c r="AH384" s="49" t="s">
        <v>1657</v>
      </c>
      <c r="AI384" s="49" t="s">
        <v>1658</v>
      </c>
      <c r="AJ384" s="49" t="s">
        <v>1659</v>
      </c>
      <c r="AK384" s="49" t="s">
        <v>1660</v>
      </c>
      <c r="AL384" s="49" t="s">
        <v>1661</v>
      </c>
      <c r="AM384" s="49" t="s">
        <v>1661</v>
      </c>
      <c r="AN384" s="50" t="str">
        <f t="shared" si="86"/>
        <v>Compensation</v>
      </c>
      <c r="AO384" s="50" t="str">
        <f t="shared" si="86"/>
        <v>Allowance</v>
      </c>
      <c r="AP384" s="50" t="str">
        <f t="shared" si="86"/>
        <v>Other income/mth</v>
      </c>
      <c r="AQ384" s="50" t="str">
        <f t="shared" si="86"/>
        <v>New normal</v>
      </c>
      <c r="AR384" s="50" t="str">
        <f t="shared" si="86"/>
        <v>Health Protocol</v>
      </c>
      <c r="AS384" s="50" t="str">
        <f t="shared" si="86"/>
        <v>PSBB</v>
      </c>
      <c r="AT384" s="50" t="str">
        <f t="shared" si="86"/>
        <v>WFH/WFO/WFP</v>
      </c>
      <c r="AU384" s="50" t="str">
        <f t="shared" si="86"/>
        <v>PPE+</v>
      </c>
      <c r="AV384" s="50" t="str">
        <f t="shared" si="86"/>
        <v>Facilities</v>
      </c>
      <c r="AW384" s="50" t="str">
        <f t="shared" si="86"/>
        <v>Screening</v>
      </c>
      <c r="AX384" s="50" t="str">
        <f t="shared" si="86"/>
        <v>Schedule</v>
      </c>
      <c r="AY384" s="50" t="str">
        <f t="shared" si="86"/>
        <v>Movement</v>
      </c>
      <c r="AZ384" s="50" t="str">
        <f t="shared" si="86"/>
        <v>Tools and materials</v>
      </c>
      <c r="BA384" s="50" t="str">
        <f t="shared" si="86"/>
        <v>2m distance</v>
      </c>
      <c r="BB384" s="50" t="str">
        <f t="shared" si="86"/>
        <v>Reduce workers</v>
      </c>
      <c r="BC384" s="50" t="str">
        <f t="shared" si="86"/>
        <v>Wash basin</v>
      </c>
      <c r="BD384" s="50" t="str">
        <f t="shared" si="86"/>
        <v>Project facilities</v>
      </c>
      <c r="BE384" s="50" t="str">
        <f t="shared" si="86"/>
        <v>Isolation</v>
      </c>
      <c r="BF384" s="49" t="s">
        <v>1691</v>
      </c>
      <c r="BG384" s="50" t="str">
        <f t="shared" si="86"/>
        <v>Contact tracing</v>
      </c>
      <c r="BH384" s="50" t="str">
        <f t="shared" si="86"/>
        <v>Stay home</v>
      </c>
      <c r="BI384" s="50" t="str">
        <f t="shared" si="86"/>
        <v>Paid leave</v>
      </c>
      <c r="BJ384" s="50" t="str">
        <f t="shared" si="86"/>
        <v>Travel to work</v>
      </c>
      <c r="BK384" s="50" t="str">
        <f t="shared" si="86"/>
        <v>Travel social dist</v>
      </c>
      <c r="BL384" s="50" t="str">
        <f t="shared" si="86"/>
        <v>Inter-district</v>
      </c>
      <c r="BM384" s="50" t="str">
        <f t="shared" si="86"/>
        <v>Mess or accommodation</v>
      </c>
      <c r="BN384" s="50" t="str">
        <f t="shared" ref="BN384:BS384" si="87">BN272</f>
        <v>Hand wash area</v>
      </c>
      <c r="BO384" s="50" t="str">
        <f t="shared" si="87"/>
        <v>Job loss in family</v>
      </c>
      <c r="BP384" s="50" t="str">
        <f t="shared" si="87"/>
        <v>Spending pattern</v>
      </c>
      <c r="BQ384" s="50">
        <f t="shared" si="87"/>
        <v>0</v>
      </c>
      <c r="BR384" s="50">
        <f t="shared" si="87"/>
        <v>0</v>
      </c>
      <c r="BS384" s="50">
        <f t="shared" si="87"/>
        <v>0</v>
      </c>
    </row>
    <row r="385" spans="1:69" s="50" customFormat="1" x14ac:dyDescent="0.2">
      <c r="BQ385" s="51"/>
    </row>
    <row r="386" spans="1:69" x14ac:dyDescent="0.2">
      <c r="AW386" s="37"/>
      <c r="AX386" s="37"/>
      <c r="BQ386" s="1"/>
    </row>
    <row r="387" spans="1:69" x14ac:dyDescent="0.2">
      <c r="A387" s="50"/>
      <c r="C387" s="70" t="s">
        <v>1714</v>
      </c>
      <c r="D387" s="70" t="s">
        <v>1715</v>
      </c>
      <c r="E387" s="70" t="s">
        <v>1716</v>
      </c>
      <c r="F387" s="70" t="s">
        <v>1717</v>
      </c>
      <c r="AW387" s="37"/>
      <c r="AX387" s="37"/>
      <c r="BQ387" s="1"/>
    </row>
    <row r="388" spans="1:69" x14ac:dyDescent="0.2">
      <c r="A388" s="50"/>
      <c r="B388" t="s">
        <v>1649</v>
      </c>
      <c r="C388" t="s">
        <v>288</v>
      </c>
      <c r="D388" t="s">
        <v>160</v>
      </c>
      <c r="E388" t="s">
        <v>248</v>
      </c>
      <c r="F388" t="s">
        <v>596</v>
      </c>
      <c r="AW388" s="37"/>
      <c r="AX388" s="37"/>
      <c r="BQ388" s="1"/>
    </row>
    <row r="389" spans="1:69" x14ac:dyDescent="0.2">
      <c r="A389" s="50" t="s">
        <v>148</v>
      </c>
      <c r="B389">
        <f t="shared" ref="B389:B390" si="88">COUNTIF(B$5:B$265,"="&amp;A389)</f>
        <v>240</v>
      </c>
      <c r="C389">
        <f>COUNTIFS($B$5:$B$265,"="&amp;$A389,$AC$5:$AC$265,"="&amp;C$388)</f>
        <v>31</v>
      </c>
      <c r="D389">
        <f t="shared" ref="D389:F390" si="89">COUNTIFS($B$5:$B$265,"="&amp;$A389,$AC$5:$AC$265,"="&amp;D$388)</f>
        <v>121</v>
      </c>
      <c r="E389">
        <f t="shared" si="89"/>
        <v>10</v>
      </c>
      <c r="F389">
        <f>COUNTIFS($B$5:$B$265,"="&amp;$A389,$AC$5:$AC$265,"="&amp;F$388)</f>
        <v>78</v>
      </c>
      <c r="W389" t="s">
        <v>575</v>
      </c>
      <c r="X389" t="s">
        <v>287</v>
      </c>
      <c r="Y389" t="s">
        <v>787</v>
      </c>
      <c r="Z389" t="s">
        <v>196</v>
      </c>
      <c r="AA389" t="s">
        <v>157</v>
      </c>
      <c r="AB389" t="s">
        <v>357</v>
      </c>
      <c r="AC389" t="s">
        <v>312</v>
      </c>
      <c r="AD389" t="s">
        <v>179</v>
      </c>
      <c r="AW389" s="37"/>
      <c r="AX389" s="37"/>
      <c r="BQ389" s="1"/>
    </row>
    <row r="390" spans="1:69" x14ac:dyDescent="0.2">
      <c r="A390" s="50" t="s">
        <v>187</v>
      </c>
      <c r="B390">
        <f t="shared" si="88"/>
        <v>21</v>
      </c>
      <c r="C390">
        <f t="shared" ref="C390" si="90">COUNTIFS($B$5:$B$265,"="&amp;$A390,$AC$5:$AC$265,"="&amp;C$388)</f>
        <v>5</v>
      </c>
      <c r="D390">
        <f t="shared" si="89"/>
        <v>15</v>
      </c>
      <c r="E390">
        <f t="shared" si="89"/>
        <v>1</v>
      </c>
      <c r="F390">
        <f t="shared" si="89"/>
        <v>0</v>
      </c>
      <c r="T390" s="1" t="s">
        <v>745</v>
      </c>
      <c r="U390">
        <f t="shared" ref="U390:U408" si="91">COUNTIF(S$5:S$265,"="&amp;T390)</f>
        <v>6</v>
      </c>
      <c r="V390" s="9" t="s">
        <v>1817</v>
      </c>
      <c r="W390">
        <f>COUNTIFS($W$5:$W$265,"="&amp;W$389, $S$5:$S$265,"="&amp;$T390)</f>
        <v>0</v>
      </c>
      <c r="X390">
        <f t="shared" ref="X390:AD405" si="92">COUNTIFS($W$5:$W$265,"="&amp;X$389, $S$5:$S$265,"="&amp;$T390)</f>
        <v>0</v>
      </c>
      <c r="Y390">
        <f t="shared" si="92"/>
        <v>0</v>
      </c>
      <c r="Z390">
        <f t="shared" si="92"/>
        <v>0</v>
      </c>
      <c r="AA390">
        <f t="shared" si="92"/>
        <v>0</v>
      </c>
      <c r="AB390">
        <f t="shared" si="92"/>
        <v>3</v>
      </c>
      <c r="AC390">
        <f t="shared" si="92"/>
        <v>0</v>
      </c>
      <c r="AD390">
        <f t="shared" si="92"/>
        <v>3</v>
      </c>
      <c r="AH390" s="70" t="s">
        <v>1714</v>
      </c>
      <c r="AI390" s="70" t="s">
        <v>1715</v>
      </c>
      <c r="AJ390" s="70" t="s">
        <v>1716</v>
      </c>
      <c r="AK390" s="70" t="s">
        <v>1717</v>
      </c>
      <c r="AW390" s="37"/>
      <c r="AX390" s="37"/>
      <c r="BQ390" s="1"/>
    </row>
    <row r="391" spans="1:69" x14ac:dyDescent="0.2">
      <c r="A391" s="49" t="s">
        <v>148</v>
      </c>
      <c r="B391" s="33">
        <f>B389/B393</f>
        <v>0.91954022988505746</v>
      </c>
      <c r="C391" s="33">
        <f t="shared" ref="C391:F391" si="93">C389/C393</f>
        <v>0.86111111111111116</v>
      </c>
      <c r="D391" s="33">
        <f t="shared" si="93"/>
        <v>0.88970588235294112</v>
      </c>
      <c r="E391" s="33">
        <f t="shared" si="93"/>
        <v>0.90909090909090906</v>
      </c>
      <c r="F391" s="33">
        <f t="shared" si="93"/>
        <v>1</v>
      </c>
      <c r="T391" s="1" t="s">
        <v>1584</v>
      </c>
      <c r="U391">
        <f t="shared" si="91"/>
        <v>4</v>
      </c>
      <c r="V391" s="9" t="s">
        <v>1817</v>
      </c>
      <c r="W391">
        <f t="shared" ref="W391:AD406" si="94">COUNTIFS($W$5:$W$265,"="&amp;W$389, $S$5:$S$265,"="&amp;$T391)</f>
        <v>0</v>
      </c>
      <c r="X391">
        <f t="shared" si="92"/>
        <v>0</v>
      </c>
      <c r="Y391">
        <f t="shared" si="92"/>
        <v>0</v>
      </c>
      <c r="Z391">
        <f t="shared" si="92"/>
        <v>0</v>
      </c>
      <c r="AA391">
        <f t="shared" si="92"/>
        <v>0</v>
      </c>
      <c r="AB391">
        <f t="shared" si="92"/>
        <v>1</v>
      </c>
      <c r="AC391">
        <f t="shared" si="92"/>
        <v>0</v>
      </c>
      <c r="AD391">
        <f t="shared" si="92"/>
        <v>3</v>
      </c>
      <c r="AH391" s="70"/>
      <c r="AI391" s="70"/>
      <c r="AJ391" s="70"/>
      <c r="AK391" s="70"/>
      <c r="AW391" s="37"/>
      <c r="AX391" s="37"/>
      <c r="BQ391" s="1"/>
    </row>
    <row r="392" spans="1:69" x14ac:dyDescent="0.2">
      <c r="A392" s="50" t="s">
        <v>187</v>
      </c>
      <c r="B392" s="33">
        <f>B390/B393</f>
        <v>8.0459770114942528E-2</v>
      </c>
      <c r="C392" s="33">
        <f t="shared" ref="C392:F392" si="95">C390/C393</f>
        <v>0.1388888888888889</v>
      </c>
      <c r="D392" s="33">
        <f t="shared" si="95"/>
        <v>0.11029411764705882</v>
      </c>
      <c r="E392" s="33">
        <f t="shared" si="95"/>
        <v>9.0909090909090912E-2</v>
      </c>
      <c r="F392" s="33">
        <f t="shared" si="95"/>
        <v>0</v>
      </c>
      <c r="T392" s="1" t="s">
        <v>1173</v>
      </c>
      <c r="U392">
        <f t="shared" si="91"/>
        <v>2</v>
      </c>
      <c r="V392" s="9" t="s">
        <v>1817</v>
      </c>
      <c r="W392">
        <f t="shared" si="94"/>
        <v>0</v>
      </c>
      <c r="X392">
        <f t="shared" si="92"/>
        <v>0</v>
      </c>
      <c r="Y392">
        <f t="shared" si="92"/>
        <v>0</v>
      </c>
      <c r="Z392">
        <f t="shared" si="92"/>
        <v>0</v>
      </c>
      <c r="AA392">
        <f t="shared" si="92"/>
        <v>0</v>
      </c>
      <c r="AB392">
        <f t="shared" si="92"/>
        <v>0</v>
      </c>
      <c r="AC392">
        <f t="shared" si="92"/>
        <v>0</v>
      </c>
      <c r="AD392">
        <f t="shared" si="92"/>
        <v>2</v>
      </c>
      <c r="AG392" s="32" t="s">
        <v>1656</v>
      </c>
      <c r="AH392" t="s">
        <v>288</v>
      </c>
      <c r="AI392" t="s">
        <v>160</v>
      </c>
      <c r="AJ392" t="s">
        <v>248</v>
      </c>
      <c r="AK392" t="s">
        <v>596</v>
      </c>
      <c r="AP392" s="32" t="s">
        <v>1649</v>
      </c>
      <c r="AQ392" t="s">
        <v>288</v>
      </c>
      <c r="AR392" t="s">
        <v>160</v>
      </c>
      <c r="AS392" t="s">
        <v>248</v>
      </c>
      <c r="AT392" t="s">
        <v>596</v>
      </c>
      <c r="AW392" s="37"/>
      <c r="AX392" s="37"/>
      <c r="BQ392" s="1"/>
    </row>
    <row r="393" spans="1:69" x14ac:dyDescent="0.2">
      <c r="A393" s="50"/>
      <c r="B393" s="32">
        <f>SUM(B389:B390)</f>
        <v>261</v>
      </c>
      <c r="C393" s="32">
        <f t="shared" ref="C393:F393" si="96">SUM(C389:C390)</f>
        <v>36</v>
      </c>
      <c r="D393" s="32">
        <f t="shared" si="96"/>
        <v>136</v>
      </c>
      <c r="E393" s="32">
        <f t="shared" si="96"/>
        <v>11</v>
      </c>
      <c r="F393" s="32">
        <f t="shared" si="96"/>
        <v>78</v>
      </c>
      <c r="T393" s="1" t="s">
        <v>608</v>
      </c>
      <c r="U393">
        <f t="shared" si="91"/>
        <v>1</v>
      </c>
      <c r="V393" s="9" t="s">
        <v>1816</v>
      </c>
      <c r="W393">
        <f t="shared" si="94"/>
        <v>0</v>
      </c>
      <c r="X393">
        <f t="shared" si="92"/>
        <v>0</v>
      </c>
      <c r="Y393">
        <f t="shared" si="92"/>
        <v>0</v>
      </c>
      <c r="Z393">
        <f t="shared" si="92"/>
        <v>0</v>
      </c>
      <c r="AA393">
        <f t="shared" si="92"/>
        <v>0</v>
      </c>
      <c r="AB393">
        <f t="shared" si="92"/>
        <v>0</v>
      </c>
      <c r="AC393">
        <f t="shared" si="92"/>
        <v>0</v>
      </c>
      <c r="AD393">
        <f t="shared" si="92"/>
        <v>1</v>
      </c>
      <c r="AO393" s="1" t="s">
        <v>165</v>
      </c>
      <c r="AP393">
        <f>COUNTIF($AP$5:$AP$265,"="&amp;$AO393)</f>
        <v>52</v>
      </c>
      <c r="AQ393">
        <f t="shared" ref="AQ393:AT399" si="97">COUNTIFS($AP$5:$AP$265,"="&amp;$AO393,$AC$5:$AC$265,"="&amp;AH$392)</f>
        <v>8</v>
      </c>
      <c r="AR393">
        <f t="shared" si="97"/>
        <v>29</v>
      </c>
      <c r="AS393">
        <f t="shared" si="97"/>
        <v>3</v>
      </c>
      <c r="AT393">
        <f t="shared" si="97"/>
        <v>12</v>
      </c>
      <c r="AW393" s="37"/>
      <c r="AX393" s="37"/>
      <c r="AZ393" s="43" t="s">
        <v>172</v>
      </c>
      <c r="BA393">
        <f>COUNTIF(BA$5:BA$265,"="&amp;$AZ393)</f>
        <v>222</v>
      </c>
      <c r="BB393">
        <f>COUNTIF(BB$5:BB$265,"="&amp;$AZ393)</f>
        <v>107</v>
      </c>
      <c r="BC393">
        <f t="shared" ref="BC393:BI393" si="98">COUNTIF(BC$5:BC$265,"="&amp;$AZ393)</f>
        <v>236</v>
      </c>
      <c r="BD393">
        <f t="shared" si="98"/>
        <v>228</v>
      </c>
      <c r="BE393">
        <f t="shared" si="98"/>
        <v>192</v>
      </c>
      <c r="BF393">
        <f t="shared" si="98"/>
        <v>221</v>
      </c>
      <c r="BG393">
        <f t="shared" si="98"/>
        <v>229</v>
      </c>
      <c r="BH393">
        <f t="shared" si="98"/>
        <v>224</v>
      </c>
      <c r="BI393">
        <f t="shared" si="98"/>
        <v>163</v>
      </c>
      <c r="BM393" s="43" t="s">
        <v>172</v>
      </c>
      <c r="BN393">
        <f>COUNTIF(BN$5:BN$265,"="&amp;$AZ393)</f>
        <v>245</v>
      </c>
      <c r="BO393">
        <f t="shared" ref="BN393:BP395" si="99">COUNTIF(BO$5:BO$265,"="&amp;$AZ393)</f>
        <v>130</v>
      </c>
      <c r="BP393">
        <f t="shared" si="99"/>
        <v>216</v>
      </c>
      <c r="BQ393" s="1"/>
    </row>
    <row r="394" spans="1:69" x14ac:dyDescent="0.2">
      <c r="A394" s="50"/>
      <c r="B394" s="32"/>
      <c r="C394" s="58">
        <f>C393/$B$393</f>
        <v>0.13793103448275862</v>
      </c>
      <c r="D394" s="58">
        <f t="shared" ref="D394:F394" si="100">D393/$B$393</f>
        <v>0.52107279693486586</v>
      </c>
      <c r="E394" s="58">
        <f t="shared" si="100"/>
        <v>4.2145593869731802E-2</v>
      </c>
      <c r="F394" s="58">
        <f t="shared" si="100"/>
        <v>0.2988505747126437</v>
      </c>
      <c r="T394" s="1" t="s">
        <v>154</v>
      </c>
      <c r="U394">
        <f t="shared" si="91"/>
        <v>1</v>
      </c>
      <c r="V394" s="9" t="s">
        <v>1816</v>
      </c>
      <c r="W394">
        <f t="shared" si="94"/>
        <v>0</v>
      </c>
      <c r="X394">
        <f t="shared" si="92"/>
        <v>0</v>
      </c>
      <c r="Y394">
        <f t="shared" si="92"/>
        <v>0</v>
      </c>
      <c r="Z394">
        <f t="shared" si="92"/>
        <v>0</v>
      </c>
      <c r="AA394">
        <f t="shared" si="92"/>
        <v>1</v>
      </c>
      <c r="AB394">
        <f t="shared" si="92"/>
        <v>0</v>
      </c>
      <c r="AC394">
        <f t="shared" si="92"/>
        <v>0</v>
      </c>
      <c r="AD394">
        <f t="shared" si="92"/>
        <v>0</v>
      </c>
      <c r="AE394" s="70" t="s">
        <v>1742</v>
      </c>
      <c r="AF394" s="1" t="s">
        <v>165</v>
      </c>
      <c r="AG394">
        <f>COUNTIF($AG$5:$AG$265,"="&amp;$AF394)</f>
        <v>196</v>
      </c>
      <c r="AH394">
        <f t="shared" ref="AH394:AK398" si="101">COUNTIFS($AG$5:$AG$265,"="&amp;$AF394,$AC$5:$AC$265,"="&amp;AH$392)</f>
        <v>12</v>
      </c>
      <c r="AI394">
        <f t="shared" si="101"/>
        <v>99</v>
      </c>
      <c r="AJ394">
        <f t="shared" si="101"/>
        <v>10</v>
      </c>
      <c r="AK394">
        <f t="shared" si="101"/>
        <v>75</v>
      </c>
      <c r="AO394" s="1" t="s">
        <v>531</v>
      </c>
      <c r="AP394">
        <f t="shared" ref="AP394:AP399" si="102">COUNTIF($AP$5:$AP$265,"="&amp;$AO394)</f>
        <v>9</v>
      </c>
      <c r="AQ394">
        <f t="shared" si="97"/>
        <v>2</v>
      </c>
      <c r="AR394">
        <f t="shared" si="97"/>
        <v>6</v>
      </c>
      <c r="AS394">
        <f t="shared" si="97"/>
        <v>0</v>
      </c>
      <c r="AT394">
        <f t="shared" si="97"/>
        <v>1</v>
      </c>
      <c r="AW394" s="37"/>
      <c r="AX394" s="37"/>
      <c r="AZ394" s="43" t="s">
        <v>167</v>
      </c>
      <c r="BA394">
        <f t="shared" ref="BA394:BI395" si="103">COUNTIF(BA$5:BA$265,"="&amp;$AZ394)</f>
        <v>27</v>
      </c>
      <c r="BB394">
        <f t="shared" si="103"/>
        <v>127</v>
      </c>
      <c r="BC394">
        <f t="shared" si="103"/>
        <v>16</v>
      </c>
      <c r="BD394">
        <f t="shared" si="103"/>
        <v>25</v>
      </c>
      <c r="BE394">
        <f t="shared" si="103"/>
        <v>43</v>
      </c>
      <c r="BF394">
        <f t="shared" si="103"/>
        <v>10</v>
      </c>
      <c r="BG394">
        <f t="shared" si="103"/>
        <v>9</v>
      </c>
      <c r="BH394">
        <f t="shared" si="103"/>
        <v>24</v>
      </c>
      <c r="BI394">
        <f t="shared" si="103"/>
        <v>55</v>
      </c>
      <c r="BM394" s="43" t="s">
        <v>167</v>
      </c>
      <c r="BN394">
        <f t="shared" si="99"/>
        <v>16</v>
      </c>
      <c r="BO394">
        <f t="shared" si="99"/>
        <v>131</v>
      </c>
      <c r="BP394">
        <f t="shared" si="99"/>
        <v>45</v>
      </c>
      <c r="BQ394" s="1"/>
    </row>
    <row r="395" spans="1:69" x14ac:dyDescent="0.2">
      <c r="A395" s="50"/>
      <c r="F395" s="70" t="s">
        <v>1714</v>
      </c>
      <c r="G395" s="70" t="s">
        <v>1715</v>
      </c>
      <c r="H395" s="70" t="s">
        <v>1716</v>
      </c>
      <c r="I395" s="70" t="s">
        <v>1717</v>
      </c>
      <c r="T395" s="1" t="s">
        <v>583</v>
      </c>
      <c r="U395">
        <f t="shared" si="91"/>
        <v>2</v>
      </c>
      <c r="V395" s="9" t="s">
        <v>1817</v>
      </c>
      <c r="W395">
        <f t="shared" si="94"/>
        <v>0</v>
      </c>
      <c r="X395">
        <f t="shared" si="92"/>
        <v>0</v>
      </c>
      <c r="Y395">
        <f t="shared" si="92"/>
        <v>0</v>
      </c>
      <c r="Z395">
        <f t="shared" si="92"/>
        <v>0</v>
      </c>
      <c r="AA395">
        <f t="shared" si="92"/>
        <v>0</v>
      </c>
      <c r="AB395">
        <f t="shared" si="92"/>
        <v>1</v>
      </c>
      <c r="AC395">
        <f t="shared" si="92"/>
        <v>1</v>
      </c>
      <c r="AD395">
        <f t="shared" si="92"/>
        <v>0</v>
      </c>
      <c r="AE395" s="70" t="s">
        <v>1743</v>
      </c>
      <c r="AF395" s="1" t="s">
        <v>267</v>
      </c>
      <c r="AG395">
        <f t="shared" ref="AG395:AG398" si="104">COUNTIF(AG$5:AG$265,"="&amp;AF395)</f>
        <v>52</v>
      </c>
      <c r="AH395">
        <f t="shared" si="101"/>
        <v>15</v>
      </c>
      <c r="AI395">
        <f t="shared" si="101"/>
        <v>33</v>
      </c>
      <c r="AJ395">
        <f t="shared" si="101"/>
        <v>1</v>
      </c>
      <c r="AK395">
        <f t="shared" si="101"/>
        <v>3</v>
      </c>
      <c r="AO395" s="1" t="s">
        <v>164</v>
      </c>
      <c r="AP395">
        <f t="shared" si="102"/>
        <v>4</v>
      </c>
      <c r="AQ395">
        <f t="shared" si="97"/>
        <v>1</v>
      </c>
      <c r="AR395">
        <f t="shared" si="97"/>
        <v>2</v>
      </c>
      <c r="AS395">
        <f t="shared" si="97"/>
        <v>1</v>
      </c>
      <c r="AT395">
        <f t="shared" si="97"/>
        <v>0</v>
      </c>
      <c r="AZ395" s="45" t="s">
        <v>1120</v>
      </c>
      <c r="BA395">
        <f t="shared" si="103"/>
        <v>12</v>
      </c>
      <c r="BB395">
        <f t="shared" si="103"/>
        <v>27</v>
      </c>
      <c r="BC395">
        <f t="shared" si="103"/>
        <v>9</v>
      </c>
      <c r="BD395">
        <f t="shared" si="103"/>
        <v>8</v>
      </c>
      <c r="BE395">
        <f t="shared" si="103"/>
        <v>26</v>
      </c>
      <c r="BF395">
        <f t="shared" si="103"/>
        <v>30</v>
      </c>
      <c r="BG395">
        <f t="shared" si="103"/>
        <v>23</v>
      </c>
      <c r="BH395">
        <f t="shared" si="103"/>
        <v>13</v>
      </c>
      <c r="BI395">
        <f t="shared" si="103"/>
        <v>43</v>
      </c>
      <c r="BM395" s="45" t="s">
        <v>1120</v>
      </c>
      <c r="BN395">
        <f t="shared" si="99"/>
        <v>0</v>
      </c>
      <c r="BO395">
        <f t="shared" si="99"/>
        <v>0</v>
      </c>
      <c r="BP395">
        <f t="shared" si="99"/>
        <v>0</v>
      </c>
      <c r="BQ395" s="1"/>
    </row>
    <row r="396" spans="1:69" x14ac:dyDescent="0.2">
      <c r="A396" s="50"/>
      <c r="D396" s="32" t="s">
        <v>1564</v>
      </c>
      <c r="E396" s="9" t="s">
        <v>1649</v>
      </c>
      <c r="F396" t="s">
        <v>288</v>
      </c>
      <c r="G396" t="s">
        <v>160</v>
      </c>
      <c r="H396" t="s">
        <v>248</v>
      </c>
      <c r="I396" t="s">
        <v>596</v>
      </c>
      <c r="N396" s="9" t="s">
        <v>1649</v>
      </c>
      <c r="O396" t="s">
        <v>288</v>
      </c>
      <c r="P396" t="s">
        <v>160</v>
      </c>
      <c r="Q396" t="s">
        <v>248</v>
      </c>
      <c r="R396" t="s">
        <v>596</v>
      </c>
      <c r="T396" s="1" t="s">
        <v>193</v>
      </c>
      <c r="U396">
        <f t="shared" si="91"/>
        <v>41</v>
      </c>
      <c r="V396" s="9" t="s">
        <v>1816</v>
      </c>
      <c r="W396">
        <f t="shared" si="94"/>
        <v>1</v>
      </c>
      <c r="X396">
        <f t="shared" si="92"/>
        <v>0</v>
      </c>
      <c r="Y396">
        <f t="shared" si="92"/>
        <v>2</v>
      </c>
      <c r="Z396">
        <f t="shared" si="92"/>
        <v>9</v>
      </c>
      <c r="AA396">
        <f t="shared" si="92"/>
        <v>29</v>
      </c>
      <c r="AB396">
        <f t="shared" si="92"/>
        <v>0</v>
      </c>
      <c r="AC396">
        <f t="shared" si="92"/>
        <v>0</v>
      </c>
      <c r="AD396">
        <f t="shared" si="92"/>
        <v>0</v>
      </c>
      <c r="AE396" s="70" t="s">
        <v>1744</v>
      </c>
      <c r="AF396" s="1" t="s">
        <v>164</v>
      </c>
      <c r="AG396">
        <f t="shared" si="104"/>
        <v>13</v>
      </c>
      <c r="AH396">
        <f t="shared" si="101"/>
        <v>9</v>
      </c>
      <c r="AI396">
        <f t="shared" si="101"/>
        <v>4</v>
      </c>
      <c r="AJ396">
        <f t="shared" si="101"/>
        <v>0</v>
      </c>
      <c r="AK396">
        <f t="shared" si="101"/>
        <v>0</v>
      </c>
      <c r="AO396" s="1" t="s">
        <v>815</v>
      </c>
      <c r="AP396">
        <f t="shared" si="102"/>
        <v>2</v>
      </c>
      <c r="AQ396">
        <f t="shared" si="97"/>
        <v>2</v>
      </c>
      <c r="AR396">
        <f t="shared" si="97"/>
        <v>0</v>
      </c>
      <c r="AS396">
        <f t="shared" si="97"/>
        <v>0</v>
      </c>
      <c r="AT396">
        <f t="shared" si="97"/>
        <v>0</v>
      </c>
      <c r="BQ396" s="1"/>
    </row>
    <row r="397" spans="1:69" x14ac:dyDescent="0.2">
      <c r="A397" s="50"/>
      <c r="C397">
        <v>0</v>
      </c>
      <c r="D397" s="9" t="s">
        <v>1576</v>
      </c>
      <c r="E397">
        <f>COUNTIFS($E$5:$E$265,"&gt;="&amp;C397,$E$5:$E$265,"&lt;"&amp;C398)</f>
        <v>1</v>
      </c>
      <c r="F397">
        <f t="shared" ref="F397:F407" si="105">COUNTIFS($E$5:$E$265,"&gt;="&amp;$C397,$E$5:$E$265,"&lt;"&amp;$C398,$AC$5:$AC$265,"="&amp;F$396)</f>
        <v>0</v>
      </c>
      <c r="G397">
        <f t="shared" ref="G397:H397" si="106">COUNTIFS($E$5:$E$265,"&gt;="&amp;$C397,$E$5:$E$265,"&lt;"&amp;$C398,$AC$5:$AC$265,"="&amp;G$396)</f>
        <v>0</v>
      </c>
      <c r="H397">
        <f t="shared" si="106"/>
        <v>1</v>
      </c>
      <c r="I397">
        <f t="shared" ref="I397:I407" si="107">COUNTIFS($E$5:$E$265,"&gt;="&amp;$C397,$E$5:$E$265,"&lt;"&amp;$C398,$AC$5:$AC$265,"="&amp;I$396)</f>
        <v>0</v>
      </c>
      <c r="M397" s="1" t="s">
        <v>18</v>
      </c>
      <c r="N397">
        <f>COUNTIF($N$5:$N$265,"="&amp;$M397)</f>
        <v>142</v>
      </c>
      <c r="O397">
        <f t="shared" ref="O397:R400" si="108">COUNTIFS($N$5:$N$265,"="&amp;$M397,$AC$5:$AC$265,"="&amp;O$396)</f>
        <v>17</v>
      </c>
      <c r="P397">
        <f t="shared" si="108"/>
        <v>67</v>
      </c>
      <c r="Q397">
        <f t="shared" si="108"/>
        <v>7</v>
      </c>
      <c r="R397">
        <f t="shared" si="108"/>
        <v>51</v>
      </c>
      <c r="T397" s="1" t="s">
        <v>338</v>
      </c>
      <c r="U397">
        <f t="shared" si="91"/>
        <v>5</v>
      </c>
      <c r="V397" s="9" t="s">
        <v>1817</v>
      </c>
      <c r="W397">
        <f t="shared" si="94"/>
        <v>0</v>
      </c>
      <c r="X397">
        <f t="shared" si="92"/>
        <v>0</v>
      </c>
      <c r="Y397">
        <f t="shared" si="92"/>
        <v>0</v>
      </c>
      <c r="Z397">
        <f t="shared" si="92"/>
        <v>0</v>
      </c>
      <c r="AA397">
        <f t="shared" si="92"/>
        <v>0</v>
      </c>
      <c r="AB397">
        <f t="shared" si="92"/>
        <v>1</v>
      </c>
      <c r="AC397">
        <f t="shared" si="92"/>
        <v>1</v>
      </c>
      <c r="AD397">
        <f t="shared" si="92"/>
        <v>3</v>
      </c>
      <c r="AE397" s="73"/>
      <c r="AF397" s="1" t="s">
        <v>815</v>
      </c>
      <c r="AG397">
        <f t="shared" si="104"/>
        <v>0</v>
      </c>
      <c r="AH397">
        <f t="shared" si="101"/>
        <v>0</v>
      </c>
      <c r="AI397">
        <f t="shared" si="101"/>
        <v>0</v>
      </c>
      <c r="AJ397">
        <f t="shared" si="101"/>
        <v>0</v>
      </c>
      <c r="AK397">
        <f t="shared" si="101"/>
        <v>0</v>
      </c>
      <c r="AO397" s="1" t="s">
        <v>418</v>
      </c>
      <c r="AP397">
        <f t="shared" si="102"/>
        <v>1</v>
      </c>
      <c r="AQ397">
        <f t="shared" si="97"/>
        <v>1</v>
      </c>
      <c r="AR397">
        <f t="shared" si="97"/>
        <v>0</v>
      </c>
      <c r="AS397">
        <f t="shared" si="97"/>
        <v>0</v>
      </c>
      <c r="AT397">
        <f t="shared" si="97"/>
        <v>0</v>
      </c>
      <c r="BA397">
        <f>SUM(BA393:BA395)</f>
        <v>261</v>
      </c>
      <c r="BB397">
        <f>SUM(BB393:BB395)</f>
        <v>261</v>
      </c>
      <c r="BC397">
        <f>SUM(BC393:BC395)</f>
        <v>261</v>
      </c>
      <c r="BD397">
        <f t="shared" ref="BD397:BI397" si="109">SUM(BD393:BD395)</f>
        <v>261</v>
      </c>
      <c r="BE397">
        <f t="shared" si="109"/>
        <v>261</v>
      </c>
      <c r="BF397">
        <f t="shared" si="109"/>
        <v>261</v>
      </c>
      <c r="BG397">
        <f t="shared" si="109"/>
        <v>261</v>
      </c>
      <c r="BH397">
        <f t="shared" si="109"/>
        <v>261</v>
      </c>
      <c r="BI397">
        <f t="shared" si="109"/>
        <v>261</v>
      </c>
      <c r="BN397">
        <f t="shared" ref="BN397:BP397" si="110">SUM(BN393:BN395)</f>
        <v>261</v>
      </c>
      <c r="BO397">
        <f t="shared" si="110"/>
        <v>261</v>
      </c>
      <c r="BP397">
        <f t="shared" si="110"/>
        <v>261</v>
      </c>
      <c r="BQ397" s="1"/>
    </row>
    <row r="398" spans="1:69" x14ac:dyDescent="0.2">
      <c r="A398" s="50"/>
      <c r="C398">
        <v>15</v>
      </c>
      <c r="D398" t="s">
        <v>1565</v>
      </c>
      <c r="E398">
        <f t="shared" ref="E398:E407" si="111">COUNTIFS($E$5:$E$265,"&gt;="&amp;C398,$E$5:$E$265,"&lt;"&amp;C399)</f>
        <v>11</v>
      </c>
      <c r="F398">
        <f t="shared" si="105"/>
        <v>0</v>
      </c>
      <c r="G398">
        <f t="shared" ref="G398:G407" si="112">COUNTIFS($E$5:$E$265,"&gt;="&amp;$C398,$E$5:$E$265,"&lt;"&amp;$C399,$AC$5:$AC$265,"="&amp;G$396)</f>
        <v>4</v>
      </c>
      <c r="H398">
        <f t="shared" ref="H398:H407" si="113">COUNTIFS($E$5:$E$265,"&gt;="&amp;$C398,$E$5:$E$265,"&lt;"&amp;$C399,$AC$5:$AC$265,"="&amp;H$396)</f>
        <v>1</v>
      </c>
      <c r="I398">
        <f t="shared" si="107"/>
        <v>6</v>
      </c>
      <c r="M398" s="1" t="s">
        <v>25</v>
      </c>
      <c r="N398">
        <f t="shared" ref="N398:N400" si="114">COUNTIF(N$5:N$265,"="&amp;M398)</f>
        <v>40</v>
      </c>
      <c r="O398">
        <f t="shared" si="108"/>
        <v>6</v>
      </c>
      <c r="P398">
        <f t="shared" si="108"/>
        <v>19</v>
      </c>
      <c r="Q398">
        <f t="shared" si="108"/>
        <v>1</v>
      </c>
      <c r="R398">
        <f t="shared" si="108"/>
        <v>14</v>
      </c>
      <c r="T398" s="1" t="s">
        <v>243</v>
      </c>
      <c r="U398">
        <f t="shared" si="91"/>
        <v>181</v>
      </c>
      <c r="V398" s="9" t="s">
        <v>1817</v>
      </c>
      <c r="W398">
        <f t="shared" si="94"/>
        <v>0</v>
      </c>
      <c r="X398">
        <f t="shared" si="92"/>
        <v>2</v>
      </c>
      <c r="Y398">
        <f t="shared" si="92"/>
        <v>1</v>
      </c>
      <c r="Z398">
        <f t="shared" si="92"/>
        <v>4</v>
      </c>
      <c r="AA398">
        <f t="shared" si="92"/>
        <v>4</v>
      </c>
      <c r="AB398">
        <f t="shared" si="92"/>
        <v>23</v>
      </c>
      <c r="AC398">
        <f t="shared" si="92"/>
        <v>89</v>
      </c>
      <c r="AD398">
        <f t="shared" si="92"/>
        <v>53</v>
      </c>
      <c r="AE398" s="73"/>
      <c r="AF398" s="1" t="s">
        <v>418</v>
      </c>
      <c r="AG398">
        <f t="shared" si="104"/>
        <v>0</v>
      </c>
      <c r="AH398">
        <f t="shared" si="101"/>
        <v>0</v>
      </c>
      <c r="AI398">
        <f t="shared" si="101"/>
        <v>0</v>
      </c>
      <c r="AJ398">
        <f t="shared" si="101"/>
        <v>0</v>
      </c>
      <c r="AK398">
        <f t="shared" si="101"/>
        <v>0</v>
      </c>
      <c r="AO398" s="1" t="s">
        <v>249</v>
      </c>
      <c r="AP398">
        <f t="shared" si="102"/>
        <v>1</v>
      </c>
      <c r="AQ398">
        <f t="shared" si="97"/>
        <v>0</v>
      </c>
      <c r="AR398">
        <f t="shared" si="97"/>
        <v>0</v>
      </c>
      <c r="AS398">
        <f t="shared" si="97"/>
        <v>1</v>
      </c>
      <c r="AT398">
        <f t="shared" si="97"/>
        <v>0</v>
      </c>
      <c r="BQ398" s="1"/>
    </row>
    <row r="399" spans="1:69" x14ac:dyDescent="0.2">
      <c r="A399" s="50"/>
      <c r="C399">
        <f>C398+5</f>
        <v>20</v>
      </c>
      <c r="D399" t="s">
        <v>1566</v>
      </c>
      <c r="E399" s="50">
        <f t="shared" si="111"/>
        <v>59</v>
      </c>
      <c r="F399" s="50">
        <f t="shared" si="105"/>
        <v>9</v>
      </c>
      <c r="G399" s="50">
        <f t="shared" si="112"/>
        <v>28</v>
      </c>
      <c r="H399" s="50">
        <f t="shared" si="113"/>
        <v>1</v>
      </c>
      <c r="I399" s="47">
        <f t="shared" si="107"/>
        <v>21</v>
      </c>
      <c r="M399" s="1" t="s">
        <v>32</v>
      </c>
      <c r="N399">
        <f t="shared" si="114"/>
        <v>21</v>
      </c>
      <c r="O399">
        <f t="shared" si="108"/>
        <v>3</v>
      </c>
      <c r="P399">
        <f t="shared" si="108"/>
        <v>12</v>
      </c>
      <c r="Q399">
        <f t="shared" si="108"/>
        <v>0</v>
      </c>
      <c r="R399">
        <f t="shared" si="108"/>
        <v>6</v>
      </c>
      <c r="T399" s="1" t="s">
        <v>1228</v>
      </c>
      <c r="U399">
        <f t="shared" si="91"/>
        <v>2</v>
      </c>
      <c r="V399" s="9" t="s">
        <v>1817</v>
      </c>
      <c r="W399">
        <f t="shared" si="94"/>
        <v>0</v>
      </c>
      <c r="X399">
        <f t="shared" si="92"/>
        <v>0</v>
      </c>
      <c r="Y399">
        <f t="shared" si="92"/>
        <v>0</v>
      </c>
      <c r="Z399">
        <f t="shared" si="92"/>
        <v>0</v>
      </c>
      <c r="AA399">
        <f t="shared" si="92"/>
        <v>0</v>
      </c>
      <c r="AB399">
        <f t="shared" si="92"/>
        <v>0</v>
      </c>
      <c r="AC399">
        <f t="shared" si="92"/>
        <v>1</v>
      </c>
      <c r="AD399">
        <f t="shared" si="92"/>
        <v>0</v>
      </c>
      <c r="AO399" s="1" t="s">
        <v>171</v>
      </c>
      <c r="AP399">
        <f t="shared" si="102"/>
        <v>192</v>
      </c>
      <c r="AQ399">
        <f t="shared" si="97"/>
        <v>22</v>
      </c>
      <c r="AR399">
        <f t="shared" si="97"/>
        <v>99</v>
      </c>
      <c r="AS399">
        <f t="shared" si="97"/>
        <v>6</v>
      </c>
      <c r="AT399">
        <f t="shared" si="97"/>
        <v>65</v>
      </c>
      <c r="AZ399" s="43" t="s">
        <v>172</v>
      </c>
      <c r="BA399" s="46">
        <f>BA393/BA397</f>
        <v>0.85057471264367812</v>
      </c>
      <c r="BB399" s="46">
        <f t="shared" ref="BB399:BI399" si="115">BB393/BB397</f>
        <v>0.40996168582375481</v>
      </c>
      <c r="BC399" s="46">
        <f t="shared" si="115"/>
        <v>0.90421455938697315</v>
      </c>
      <c r="BD399" s="46">
        <f t="shared" si="115"/>
        <v>0.87356321839080464</v>
      </c>
      <c r="BE399" s="46">
        <f t="shared" si="115"/>
        <v>0.73563218390804597</v>
      </c>
      <c r="BF399" s="46">
        <f t="shared" si="115"/>
        <v>0.84674329501915713</v>
      </c>
      <c r="BG399" s="46">
        <f t="shared" si="115"/>
        <v>0.87739463601532564</v>
      </c>
      <c r="BH399" s="46">
        <f t="shared" si="115"/>
        <v>0.85823754789272033</v>
      </c>
      <c r="BI399" s="46">
        <f t="shared" si="115"/>
        <v>0.62452107279693492</v>
      </c>
      <c r="BQ399" s="1"/>
    </row>
    <row r="400" spans="1:69" x14ac:dyDescent="0.2">
      <c r="A400" s="50"/>
      <c r="C400">
        <f t="shared" ref="C400:C407" si="116">C399+5</f>
        <v>25</v>
      </c>
      <c r="D400" t="s">
        <v>1567</v>
      </c>
      <c r="E400" s="47">
        <f t="shared" si="111"/>
        <v>64</v>
      </c>
      <c r="F400" s="47">
        <f t="shared" si="105"/>
        <v>11</v>
      </c>
      <c r="G400" s="47">
        <f t="shared" si="112"/>
        <v>40</v>
      </c>
      <c r="H400" s="47">
        <f t="shared" si="113"/>
        <v>3</v>
      </c>
      <c r="I400" s="50">
        <f t="shared" si="107"/>
        <v>10</v>
      </c>
      <c r="M400" s="1" t="s">
        <v>12</v>
      </c>
      <c r="N400">
        <f t="shared" si="114"/>
        <v>58</v>
      </c>
      <c r="O400">
        <f t="shared" si="108"/>
        <v>10</v>
      </c>
      <c r="P400">
        <f t="shared" si="108"/>
        <v>38</v>
      </c>
      <c r="Q400">
        <f t="shared" si="108"/>
        <v>3</v>
      </c>
      <c r="R400">
        <f t="shared" si="108"/>
        <v>7</v>
      </c>
      <c r="T400" s="1" t="s">
        <v>1212</v>
      </c>
      <c r="U400">
        <f t="shared" si="91"/>
        <v>1</v>
      </c>
      <c r="V400" s="9" t="s">
        <v>1817</v>
      </c>
      <c r="W400">
        <f t="shared" si="94"/>
        <v>0</v>
      </c>
      <c r="X400">
        <f t="shared" si="92"/>
        <v>0</v>
      </c>
      <c r="Y400">
        <f t="shared" si="92"/>
        <v>0</v>
      </c>
      <c r="Z400">
        <f t="shared" si="92"/>
        <v>0</v>
      </c>
      <c r="AA400">
        <f t="shared" si="92"/>
        <v>0</v>
      </c>
      <c r="AB400">
        <f t="shared" si="92"/>
        <v>0</v>
      </c>
      <c r="AC400">
        <f t="shared" si="92"/>
        <v>1</v>
      </c>
      <c r="AD400">
        <f t="shared" si="92"/>
        <v>0</v>
      </c>
      <c r="AG400" s="41">
        <f>SUM(AG394:AG398)</f>
        <v>261</v>
      </c>
      <c r="AH400">
        <f>SUM(AH394:AH398)</f>
        <v>36</v>
      </c>
      <c r="AI400">
        <f t="shared" ref="AI400:AK400" si="117">SUM(AI394:AI398)</f>
        <v>136</v>
      </c>
      <c r="AJ400">
        <f t="shared" si="117"/>
        <v>11</v>
      </c>
      <c r="AK400">
        <f t="shared" si="117"/>
        <v>78</v>
      </c>
      <c r="AO400" s="1"/>
      <c r="AZ400" s="43" t="s">
        <v>167</v>
      </c>
      <c r="BA400" s="46">
        <f>BA394/BA397</f>
        <v>0.10344827586206896</v>
      </c>
      <c r="BB400" s="46">
        <f t="shared" ref="BB400:BI400" si="118">BB394/BB397</f>
        <v>0.48659003831417624</v>
      </c>
      <c r="BC400" s="46">
        <f t="shared" si="118"/>
        <v>6.1302681992337162E-2</v>
      </c>
      <c r="BD400" s="46">
        <f t="shared" si="118"/>
        <v>9.5785440613026823E-2</v>
      </c>
      <c r="BE400" s="46">
        <f t="shared" si="118"/>
        <v>0.16475095785440613</v>
      </c>
      <c r="BF400" s="46">
        <f t="shared" si="118"/>
        <v>3.8314176245210725E-2</v>
      </c>
      <c r="BG400" s="46">
        <f t="shared" si="118"/>
        <v>3.4482758620689655E-2</v>
      </c>
      <c r="BH400" s="46">
        <f t="shared" si="118"/>
        <v>9.1954022988505746E-2</v>
      </c>
      <c r="BI400" s="46">
        <f t="shared" si="118"/>
        <v>0.21072796934865901</v>
      </c>
      <c r="BQ400" s="1"/>
    </row>
    <row r="401" spans="1:69" x14ac:dyDescent="0.2">
      <c r="A401" s="50"/>
      <c r="C401">
        <f t="shared" si="116"/>
        <v>30</v>
      </c>
      <c r="D401" t="s">
        <v>1568</v>
      </c>
      <c r="E401" s="50">
        <f t="shared" si="111"/>
        <v>56</v>
      </c>
      <c r="F401" s="50">
        <f t="shared" si="105"/>
        <v>10</v>
      </c>
      <c r="G401" s="50">
        <f t="shared" si="112"/>
        <v>32</v>
      </c>
      <c r="H401">
        <f t="shared" si="113"/>
        <v>0</v>
      </c>
      <c r="I401" s="50">
        <f t="shared" si="107"/>
        <v>14</v>
      </c>
      <c r="T401" s="1" t="s">
        <v>1127</v>
      </c>
      <c r="U401">
        <f t="shared" si="91"/>
        <v>1</v>
      </c>
      <c r="V401" s="9" t="s">
        <v>1817</v>
      </c>
      <c r="W401">
        <f t="shared" si="94"/>
        <v>0</v>
      </c>
      <c r="X401">
        <f t="shared" si="92"/>
        <v>0</v>
      </c>
      <c r="Y401">
        <f t="shared" si="92"/>
        <v>0</v>
      </c>
      <c r="Z401">
        <f t="shared" si="92"/>
        <v>0</v>
      </c>
      <c r="AA401">
        <f t="shared" si="92"/>
        <v>0</v>
      </c>
      <c r="AB401">
        <f t="shared" si="92"/>
        <v>0</v>
      </c>
      <c r="AC401">
        <f t="shared" si="92"/>
        <v>1</v>
      </c>
      <c r="AD401">
        <f t="shared" si="92"/>
        <v>0</v>
      </c>
      <c r="AH401">
        <f>SUM(AH400:AK400)</f>
        <v>261</v>
      </c>
      <c r="AO401" s="1"/>
      <c r="AP401">
        <f>SUM(AP393:AP399)</f>
        <v>261</v>
      </c>
      <c r="AQ401">
        <f t="shared" ref="AQ401:AT401" si="119">SUM(AQ393:AQ399)</f>
        <v>36</v>
      </c>
      <c r="AR401">
        <f t="shared" si="119"/>
        <v>136</v>
      </c>
      <c r="AS401">
        <f t="shared" si="119"/>
        <v>11</v>
      </c>
      <c r="AT401">
        <f t="shared" si="119"/>
        <v>78</v>
      </c>
      <c r="AZ401" s="45" t="s">
        <v>1120</v>
      </c>
      <c r="BA401" s="46">
        <f>BA395/BA397</f>
        <v>4.5977011494252873E-2</v>
      </c>
      <c r="BB401" s="46">
        <f t="shared" ref="BB401:BI401" si="120">BB395/BB397</f>
        <v>0.10344827586206896</v>
      </c>
      <c r="BC401" s="46">
        <f t="shared" si="120"/>
        <v>3.4482758620689655E-2</v>
      </c>
      <c r="BD401" s="46">
        <f t="shared" si="120"/>
        <v>3.0651340996168581E-2</v>
      </c>
      <c r="BE401" s="46">
        <f t="shared" si="120"/>
        <v>9.9616858237547887E-2</v>
      </c>
      <c r="BF401" s="46">
        <f t="shared" si="120"/>
        <v>0.11494252873563218</v>
      </c>
      <c r="BG401" s="46">
        <f t="shared" si="120"/>
        <v>8.8122605363984668E-2</v>
      </c>
      <c r="BH401" s="46">
        <f t="shared" si="120"/>
        <v>4.9808429118773943E-2</v>
      </c>
      <c r="BI401" s="46">
        <f t="shared" si="120"/>
        <v>0.16475095785440613</v>
      </c>
      <c r="BQ401" s="1"/>
    </row>
    <row r="402" spans="1:69" x14ac:dyDescent="0.2">
      <c r="A402" s="50"/>
      <c r="C402">
        <f t="shared" si="116"/>
        <v>35</v>
      </c>
      <c r="D402" t="s">
        <v>1569</v>
      </c>
      <c r="E402" s="50">
        <f t="shared" si="111"/>
        <v>31</v>
      </c>
      <c r="F402">
        <f t="shared" si="105"/>
        <v>3</v>
      </c>
      <c r="G402" s="50">
        <f t="shared" si="112"/>
        <v>15</v>
      </c>
      <c r="H402">
        <f t="shared" si="113"/>
        <v>1</v>
      </c>
      <c r="I402" s="50">
        <f t="shared" si="107"/>
        <v>12</v>
      </c>
      <c r="N402">
        <f>SUM(N397:N400)</f>
        <v>261</v>
      </c>
      <c r="O402">
        <f t="shared" ref="O402:R402" si="121">SUM(O397:O400)</f>
        <v>36</v>
      </c>
      <c r="P402">
        <f t="shared" si="121"/>
        <v>136</v>
      </c>
      <c r="Q402">
        <f t="shared" si="121"/>
        <v>11</v>
      </c>
      <c r="R402">
        <f t="shared" si="121"/>
        <v>78</v>
      </c>
      <c r="T402" s="1" t="s">
        <v>1148</v>
      </c>
      <c r="U402">
        <f t="shared" si="91"/>
        <v>1</v>
      </c>
      <c r="V402" s="9" t="s">
        <v>1816</v>
      </c>
      <c r="W402">
        <f t="shared" si="94"/>
        <v>0</v>
      </c>
      <c r="X402">
        <f t="shared" si="92"/>
        <v>0</v>
      </c>
      <c r="Y402">
        <f t="shared" si="92"/>
        <v>0</v>
      </c>
      <c r="Z402">
        <f t="shared" si="92"/>
        <v>0</v>
      </c>
      <c r="AA402">
        <f t="shared" si="92"/>
        <v>0</v>
      </c>
      <c r="AB402">
        <f t="shared" si="92"/>
        <v>1</v>
      </c>
      <c r="AC402">
        <f t="shared" si="92"/>
        <v>0</v>
      </c>
      <c r="AD402">
        <f t="shared" si="92"/>
        <v>0</v>
      </c>
      <c r="AO402" s="1"/>
      <c r="AQ402">
        <f>SUM(AQ401:AT401)</f>
        <v>261</v>
      </c>
      <c r="BQ402" s="1"/>
    </row>
    <row r="403" spans="1:69" x14ac:dyDescent="0.2">
      <c r="A403" s="50"/>
      <c r="C403">
        <f t="shared" si="116"/>
        <v>40</v>
      </c>
      <c r="D403" t="s">
        <v>1570</v>
      </c>
      <c r="E403" s="50">
        <f t="shared" si="111"/>
        <v>23</v>
      </c>
      <c r="F403">
        <f t="shared" si="105"/>
        <v>3</v>
      </c>
      <c r="G403">
        <f t="shared" si="112"/>
        <v>9</v>
      </c>
      <c r="H403">
        <f t="shared" si="113"/>
        <v>2</v>
      </c>
      <c r="I403" s="50">
        <f t="shared" si="107"/>
        <v>9</v>
      </c>
      <c r="O403">
        <f>SUM(O402:R402)</f>
        <v>261</v>
      </c>
      <c r="T403" s="1" t="s">
        <v>1227</v>
      </c>
      <c r="U403">
        <f t="shared" si="91"/>
        <v>1</v>
      </c>
      <c r="V403" s="9" t="s">
        <v>1817</v>
      </c>
      <c r="W403">
        <f t="shared" si="94"/>
        <v>0</v>
      </c>
      <c r="X403">
        <f t="shared" si="92"/>
        <v>0</v>
      </c>
      <c r="Y403">
        <f t="shared" si="92"/>
        <v>0</v>
      </c>
      <c r="Z403">
        <f t="shared" si="92"/>
        <v>0</v>
      </c>
      <c r="AA403">
        <f t="shared" si="92"/>
        <v>0</v>
      </c>
      <c r="AB403">
        <f t="shared" si="92"/>
        <v>0</v>
      </c>
      <c r="AC403">
        <f t="shared" si="92"/>
        <v>1</v>
      </c>
      <c r="AD403">
        <f t="shared" si="92"/>
        <v>0</v>
      </c>
      <c r="AH403" s="72" t="s">
        <v>1663</v>
      </c>
      <c r="AI403" t="s">
        <v>288</v>
      </c>
      <c r="AJ403" t="s">
        <v>160</v>
      </c>
      <c r="AK403" t="s">
        <v>248</v>
      </c>
      <c r="AL403" t="s">
        <v>596</v>
      </c>
      <c r="AO403" s="1"/>
      <c r="BQ403" s="1"/>
    </row>
    <row r="404" spans="1:69" x14ac:dyDescent="0.2">
      <c r="A404" s="50"/>
      <c r="C404">
        <f t="shared" si="116"/>
        <v>45</v>
      </c>
      <c r="D404" t="s">
        <v>1571</v>
      </c>
      <c r="E404">
        <f t="shared" si="111"/>
        <v>4</v>
      </c>
      <c r="F404">
        <f t="shared" si="105"/>
        <v>0</v>
      </c>
      <c r="G404">
        <f t="shared" si="112"/>
        <v>1</v>
      </c>
      <c r="H404">
        <f t="shared" si="113"/>
        <v>0</v>
      </c>
      <c r="I404">
        <f t="shared" si="107"/>
        <v>3</v>
      </c>
      <c r="M404" s="1" t="s">
        <v>18</v>
      </c>
      <c r="N404" s="33">
        <f>N397/$N$402</f>
        <v>0.54406130268199238</v>
      </c>
      <c r="O404" s="33">
        <f>O397/O$402</f>
        <v>0.47222222222222221</v>
      </c>
      <c r="P404" s="33">
        <f t="shared" ref="P404:R404" si="122">P397/P$402</f>
        <v>0.49264705882352944</v>
      </c>
      <c r="Q404" s="33">
        <f t="shared" si="122"/>
        <v>0.63636363636363635</v>
      </c>
      <c r="R404" s="33">
        <f t="shared" si="122"/>
        <v>0.65384615384615385</v>
      </c>
      <c r="T404" s="1" t="s">
        <v>385</v>
      </c>
      <c r="U404">
        <f t="shared" si="91"/>
        <v>1</v>
      </c>
      <c r="V404" s="9" t="s">
        <v>1817</v>
      </c>
      <c r="W404">
        <f t="shared" si="94"/>
        <v>0</v>
      </c>
      <c r="X404">
        <f t="shared" si="92"/>
        <v>0</v>
      </c>
      <c r="Y404">
        <f t="shared" si="92"/>
        <v>0</v>
      </c>
      <c r="Z404">
        <f t="shared" si="92"/>
        <v>0</v>
      </c>
      <c r="AA404">
        <f t="shared" si="92"/>
        <v>0</v>
      </c>
      <c r="AB404">
        <f t="shared" si="92"/>
        <v>0</v>
      </c>
      <c r="AC404">
        <f t="shared" si="92"/>
        <v>0</v>
      </c>
      <c r="AD404">
        <f t="shared" si="92"/>
        <v>1</v>
      </c>
      <c r="AE404" s="70" t="s">
        <v>1745</v>
      </c>
      <c r="AG404" s="1" t="s">
        <v>165</v>
      </c>
      <c r="AH404">
        <f t="shared" ref="AH404:AH409" si="123">COUNTIF($AH$5:$AH$265,"="&amp;$AG404)</f>
        <v>136</v>
      </c>
      <c r="AI404">
        <f t="shared" ref="AI404:AL409" si="124">COUNTIFS($AH$5:$AH$265,"="&amp;$AG404,$AC$5:$AC$265,"="&amp;AI$403)</f>
        <v>21</v>
      </c>
      <c r="AJ404">
        <f t="shared" si="124"/>
        <v>87</v>
      </c>
      <c r="AK404">
        <f t="shared" si="124"/>
        <v>3</v>
      </c>
      <c r="AL404">
        <f t="shared" si="124"/>
        <v>25</v>
      </c>
      <c r="AO404" s="1" t="s">
        <v>165</v>
      </c>
      <c r="AP404" s="55">
        <f>AP393/AP$401</f>
        <v>0.19923371647509577</v>
      </c>
      <c r="AQ404" s="55">
        <f t="shared" ref="AQ404:AT404" si="125">AQ393/AQ$401</f>
        <v>0.22222222222222221</v>
      </c>
      <c r="AR404" s="55">
        <f t="shared" si="125"/>
        <v>0.21323529411764705</v>
      </c>
      <c r="AS404" s="55">
        <f t="shared" si="125"/>
        <v>0.27272727272727271</v>
      </c>
      <c r="AT404" s="55">
        <f t="shared" si="125"/>
        <v>0.15384615384615385</v>
      </c>
      <c r="AZ404" s="32" t="s">
        <v>172</v>
      </c>
      <c r="BM404" s="32" t="s">
        <v>172</v>
      </c>
      <c r="BQ404" s="1"/>
    </row>
    <row r="405" spans="1:69" x14ac:dyDescent="0.2">
      <c r="A405" s="50"/>
      <c r="C405">
        <f t="shared" si="116"/>
        <v>50</v>
      </c>
      <c r="D405" t="s">
        <v>1572</v>
      </c>
      <c r="E405">
        <f t="shared" si="111"/>
        <v>6</v>
      </c>
      <c r="F405">
        <f t="shared" si="105"/>
        <v>0</v>
      </c>
      <c r="G405">
        <f t="shared" si="112"/>
        <v>3</v>
      </c>
      <c r="H405">
        <f t="shared" si="113"/>
        <v>2</v>
      </c>
      <c r="I405">
        <f t="shared" si="107"/>
        <v>1</v>
      </c>
      <c r="M405" s="1" t="s">
        <v>25</v>
      </c>
      <c r="N405" s="33">
        <f t="shared" ref="N405:N407" si="126">N398/$N$402</f>
        <v>0.1532567049808429</v>
      </c>
      <c r="O405" s="33">
        <f t="shared" ref="O405:R405" si="127">O398/O$402</f>
        <v>0.16666666666666666</v>
      </c>
      <c r="P405" s="33">
        <f t="shared" si="127"/>
        <v>0.13970588235294118</v>
      </c>
      <c r="Q405" s="33">
        <f t="shared" si="127"/>
        <v>9.0909090909090912E-2</v>
      </c>
      <c r="R405" s="33">
        <f t="shared" si="127"/>
        <v>0.17948717948717949</v>
      </c>
      <c r="T405" s="1" t="s">
        <v>572</v>
      </c>
      <c r="U405">
        <f t="shared" si="91"/>
        <v>6</v>
      </c>
      <c r="V405" s="9" t="s">
        <v>1816</v>
      </c>
      <c r="W405">
        <f t="shared" si="94"/>
        <v>1</v>
      </c>
      <c r="X405">
        <f t="shared" si="92"/>
        <v>0</v>
      </c>
      <c r="Y405">
        <f t="shared" si="92"/>
        <v>1</v>
      </c>
      <c r="Z405">
        <f t="shared" si="92"/>
        <v>0</v>
      </c>
      <c r="AA405">
        <f t="shared" si="92"/>
        <v>0</v>
      </c>
      <c r="AB405">
        <f t="shared" si="92"/>
        <v>0</v>
      </c>
      <c r="AC405">
        <f t="shared" si="92"/>
        <v>0</v>
      </c>
      <c r="AD405">
        <f t="shared" si="92"/>
        <v>4</v>
      </c>
      <c r="AE405" s="70" t="s">
        <v>1746</v>
      </c>
      <c r="AG405" s="1" t="s">
        <v>267</v>
      </c>
      <c r="AH405">
        <f t="shared" si="123"/>
        <v>16</v>
      </c>
      <c r="AI405">
        <f t="shared" si="124"/>
        <v>12</v>
      </c>
      <c r="AJ405">
        <f t="shared" si="124"/>
        <v>2</v>
      </c>
      <c r="AK405">
        <f t="shared" si="124"/>
        <v>0</v>
      </c>
      <c r="AL405">
        <f t="shared" si="124"/>
        <v>2</v>
      </c>
      <c r="AO405" s="1" t="s">
        <v>531</v>
      </c>
      <c r="AP405" s="55">
        <f t="shared" ref="AP405:AT405" si="128">AP394/AP$401</f>
        <v>3.4482758620689655E-2</v>
      </c>
      <c r="AQ405" s="55">
        <f t="shared" si="128"/>
        <v>5.5555555555555552E-2</v>
      </c>
      <c r="AR405" s="55">
        <f t="shared" si="128"/>
        <v>4.4117647058823532E-2</v>
      </c>
      <c r="AS405" s="55">
        <f t="shared" si="128"/>
        <v>0</v>
      </c>
      <c r="AT405" s="55">
        <f t="shared" si="128"/>
        <v>1.282051282051282E-2</v>
      </c>
      <c r="AZ405" t="s">
        <v>288</v>
      </c>
      <c r="BA405">
        <f>COUNTIFS(BA$5:BA$265,"="&amp;$AZ$404,$AC$5:$AC$265,"="&amp;$AZ405)</f>
        <v>36</v>
      </c>
      <c r="BB405">
        <f t="shared" ref="BA405:BI408" si="129">COUNTIFS(BB$5:BB$265,"="&amp;$AZ$404,$AC$5:$AC$265,"="&amp;$AZ405)</f>
        <v>12</v>
      </c>
      <c r="BC405">
        <f t="shared" si="129"/>
        <v>33</v>
      </c>
      <c r="BD405">
        <f t="shared" si="129"/>
        <v>31</v>
      </c>
      <c r="BE405">
        <f t="shared" si="129"/>
        <v>27</v>
      </c>
      <c r="BF405">
        <f t="shared" si="129"/>
        <v>32</v>
      </c>
      <c r="BG405">
        <f t="shared" si="129"/>
        <v>31</v>
      </c>
      <c r="BH405">
        <f t="shared" si="129"/>
        <v>33</v>
      </c>
      <c r="BI405">
        <f t="shared" si="129"/>
        <v>30</v>
      </c>
      <c r="BM405" t="s">
        <v>288</v>
      </c>
      <c r="BN405">
        <f t="shared" ref="BN405:BP408" si="130">COUNTIFS(BN$5:BN$265,"="&amp;$AZ$404,$AC$5:$AC$265,"="&amp;$AZ405)</f>
        <v>34</v>
      </c>
      <c r="BO405" s="34">
        <f>COUNTIFS(BO$5:BO$265,"="&amp;$AZ$404,$AC$5:$AC$265,"="&amp;$AZ405)</f>
        <v>11</v>
      </c>
      <c r="BP405" s="34">
        <f t="shared" si="130"/>
        <v>30</v>
      </c>
      <c r="BQ405" s="57">
        <v>36</v>
      </c>
    </row>
    <row r="406" spans="1:69" x14ac:dyDescent="0.2">
      <c r="A406" s="50"/>
      <c r="C406">
        <f t="shared" si="116"/>
        <v>55</v>
      </c>
      <c r="D406" t="s">
        <v>1573</v>
      </c>
      <c r="E406">
        <f t="shared" si="111"/>
        <v>4</v>
      </c>
      <c r="F406">
        <f t="shared" si="105"/>
        <v>0</v>
      </c>
      <c r="G406">
        <f t="shared" si="112"/>
        <v>2</v>
      </c>
      <c r="H406">
        <f t="shared" si="113"/>
        <v>0</v>
      </c>
      <c r="I406">
        <f t="shared" si="107"/>
        <v>2</v>
      </c>
      <c r="M406" s="1" t="s">
        <v>32</v>
      </c>
      <c r="N406" s="33">
        <f t="shared" si="126"/>
        <v>8.0459770114942528E-2</v>
      </c>
      <c r="O406" s="33">
        <f t="shared" ref="O406:R406" si="131">O399/O$402</f>
        <v>8.3333333333333329E-2</v>
      </c>
      <c r="P406" s="33">
        <f t="shared" si="131"/>
        <v>8.8235294117647065E-2</v>
      </c>
      <c r="Q406" s="33">
        <f t="shared" si="131"/>
        <v>0</v>
      </c>
      <c r="R406" s="33">
        <f t="shared" si="131"/>
        <v>7.6923076923076927E-2</v>
      </c>
      <c r="T406" s="1" t="s">
        <v>764</v>
      </c>
      <c r="U406">
        <f t="shared" si="91"/>
        <v>1</v>
      </c>
      <c r="V406" s="9" t="s">
        <v>1817</v>
      </c>
      <c r="W406">
        <f t="shared" si="94"/>
        <v>0</v>
      </c>
      <c r="X406">
        <f t="shared" si="94"/>
        <v>0</v>
      </c>
      <c r="Y406">
        <f t="shared" si="94"/>
        <v>0</v>
      </c>
      <c r="Z406">
        <f t="shared" si="94"/>
        <v>1</v>
      </c>
      <c r="AA406">
        <f t="shared" si="94"/>
        <v>0</v>
      </c>
      <c r="AB406">
        <f t="shared" si="94"/>
        <v>0</v>
      </c>
      <c r="AC406">
        <f t="shared" si="94"/>
        <v>0</v>
      </c>
      <c r="AD406">
        <f t="shared" si="94"/>
        <v>0</v>
      </c>
      <c r="AE406" s="70" t="s">
        <v>1747</v>
      </c>
      <c r="AG406" s="1" t="s">
        <v>164</v>
      </c>
      <c r="AH406">
        <f t="shared" si="123"/>
        <v>1</v>
      </c>
      <c r="AI406">
        <f t="shared" si="124"/>
        <v>0</v>
      </c>
      <c r="AJ406">
        <f t="shared" si="124"/>
        <v>1</v>
      </c>
      <c r="AK406">
        <f t="shared" si="124"/>
        <v>0</v>
      </c>
      <c r="AL406">
        <f t="shared" si="124"/>
        <v>0</v>
      </c>
      <c r="AO406" s="1" t="s">
        <v>164</v>
      </c>
      <c r="AP406" s="55">
        <f t="shared" ref="AP406:AT406" si="132">AP395/AP$401</f>
        <v>1.532567049808429E-2</v>
      </c>
      <c r="AQ406" s="55">
        <f t="shared" si="132"/>
        <v>2.7777777777777776E-2</v>
      </c>
      <c r="AR406" s="55">
        <f t="shared" si="132"/>
        <v>1.4705882352941176E-2</v>
      </c>
      <c r="AS406" s="55">
        <f t="shared" si="132"/>
        <v>9.0909090909090912E-2</v>
      </c>
      <c r="AT406" s="55">
        <f t="shared" si="132"/>
        <v>0</v>
      </c>
      <c r="AZ406" t="s">
        <v>160</v>
      </c>
      <c r="BA406">
        <f t="shared" si="129"/>
        <v>114</v>
      </c>
      <c r="BB406">
        <f t="shared" si="129"/>
        <v>57</v>
      </c>
      <c r="BC406">
        <f t="shared" si="129"/>
        <v>124</v>
      </c>
      <c r="BD406">
        <f t="shared" si="129"/>
        <v>124</v>
      </c>
      <c r="BE406">
        <f t="shared" si="129"/>
        <v>111</v>
      </c>
      <c r="BF406">
        <f t="shared" si="129"/>
        <v>121</v>
      </c>
      <c r="BG406">
        <f t="shared" si="129"/>
        <v>124</v>
      </c>
      <c r="BH406">
        <f t="shared" si="129"/>
        <v>113</v>
      </c>
      <c r="BI406">
        <f t="shared" si="129"/>
        <v>101</v>
      </c>
      <c r="BM406" t="s">
        <v>160</v>
      </c>
      <c r="BN406">
        <f t="shared" si="130"/>
        <v>132</v>
      </c>
      <c r="BO406" s="34">
        <f t="shared" si="130"/>
        <v>71</v>
      </c>
      <c r="BP406" s="34">
        <f t="shared" si="130"/>
        <v>119</v>
      </c>
      <c r="BQ406" s="57">
        <v>136</v>
      </c>
    </row>
    <row r="407" spans="1:69" x14ac:dyDescent="0.2">
      <c r="A407" s="50"/>
      <c r="C407">
        <f t="shared" si="116"/>
        <v>60</v>
      </c>
      <c r="D407" t="s">
        <v>1574</v>
      </c>
      <c r="E407">
        <f t="shared" si="111"/>
        <v>2</v>
      </c>
      <c r="F407">
        <f t="shared" si="105"/>
        <v>0</v>
      </c>
      <c r="G407">
        <f t="shared" si="112"/>
        <v>2</v>
      </c>
      <c r="H407">
        <f t="shared" si="113"/>
        <v>0</v>
      </c>
      <c r="I407">
        <f t="shared" si="107"/>
        <v>0</v>
      </c>
      <c r="M407" s="1" t="s">
        <v>12</v>
      </c>
      <c r="N407" s="33">
        <f t="shared" si="126"/>
        <v>0.22222222222222221</v>
      </c>
      <c r="O407" s="33">
        <f t="shared" ref="O407:R407" si="133">O400/O$402</f>
        <v>0.27777777777777779</v>
      </c>
      <c r="P407" s="33">
        <f t="shared" si="133"/>
        <v>0.27941176470588236</v>
      </c>
      <c r="Q407" s="33">
        <f t="shared" si="133"/>
        <v>0.27272727272727271</v>
      </c>
      <c r="R407" s="33">
        <f t="shared" si="133"/>
        <v>8.9743589743589744E-2</v>
      </c>
      <c r="T407" s="1" t="s">
        <v>1217</v>
      </c>
      <c r="U407">
        <f t="shared" si="91"/>
        <v>1</v>
      </c>
      <c r="V407" s="9" t="s">
        <v>1817</v>
      </c>
      <c r="W407">
        <f t="shared" ref="W407:AD408" si="134">COUNTIFS($W$5:$W$265,"="&amp;W$389, $S$5:$S$265,"="&amp;$T407)</f>
        <v>0</v>
      </c>
      <c r="X407">
        <f t="shared" si="134"/>
        <v>0</v>
      </c>
      <c r="Y407">
        <f t="shared" si="134"/>
        <v>0</v>
      </c>
      <c r="Z407">
        <f t="shared" si="134"/>
        <v>0</v>
      </c>
      <c r="AA407">
        <f t="shared" si="134"/>
        <v>0</v>
      </c>
      <c r="AB407">
        <f t="shared" si="134"/>
        <v>1</v>
      </c>
      <c r="AC407">
        <f t="shared" si="134"/>
        <v>0</v>
      </c>
      <c r="AD407">
        <f t="shared" si="134"/>
        <v>0</v>
      </c>
      <c r="AG407" s="1" t="s">
        <v>815</v>
      </c>
      <c r="AH407">
        <f t="shared" si="123"/>
        <v>0</v>
      </c>
      <c r="AI407">
        <f t="shared" si="124"/>
        <v>0</v>
      </c>
      <c r="AJ407">
        <f t="shared" si="124"/>
        <v>0</v>
      </c>
      <c r="AK407">
        <f t="shared" si="124"/>
        <v>0</v>
      </c>
      <c r="AL407">
        <f t="shared" si="124"/>
        <v>0</v>
      </c>
      <c r="AO407" s="1" t="s">
        <v>815</v>
      </c>
      <c r="AP407" s="55">
        <f t="shared" ref="AP407:AT407" si="135">AP396/AP$401</f>
        <v>7.6628352490421452E-3</v>
      </c>
      <c r="AQ407" s="55">
        <f t="shared" si="135"/>
        <v>5.5555555555555552E-2</v>
      </c>
      <c r="AR407" s="55">
        <f t="shared" si="135"/>
        <v>0</v>
      </c>
      <c r="AS407" s="55">
        <f t="shared" si="135"/>
        <v>0</v>
      </c>
      <c r="AT407" s="55">
        <f t="shared" si="135"/>
        <v>0</v>
      </c>
      <c r="AZ407" t="s">
        <v>248</v>
      </c>
      <c r="BA407">
        <f t="shared" si="129"/>
        <v>10</v>
      </c>
      <c r="BB407">
        <f t="shared" si="129"/>
        <v>3</v>
      </c>
      <c r="BC407">
        <f t="shared" si="129"/>
        <v>10</v>
      </c>
      <c r="BD407">
        <f t="shared" si="129"/>
        <v>11</v>
      </c>
      <c r="BE407">
        <f t="shared" si="129"/>
        <v>7</v>
      </c>
      <c r="BF407">
        <f t="shared" si="129"/>
        <v>10</v>
      </c>
      <c r="BG407">
        <f t="shared" si="129"/>
        <v>11</v>
      </c>
      <c r="BH407">
        <f t="shared" si="129"/>
        <v>10</v>
      </c>
      <c r="BI407">
        <f t="shared" si="129"/>
        <v>4</v>
      </c>
      <c r="BM407" t="s">
        <v>248</v>
      </c>
      <c r="BN407">
        <f t="shared" si="130"/>
        <v>11</v>
      </c>
      <c r="BO407" s="34">
        <f t="shared" si="130"/>
        <v>3</v>
      </c>
      <c r="BP407" s="34">
        <f t="shared" si="130"/>
        <v>6</v>
      </c>
      <c r="BQ407" s="57">
        <v>11</v>
      </c>
    </row>
    <row r="408" spans="1:69" x14ac:dyDescent="0.2">
      <c r="A408" s="50"/>
      <c r="C408">
        <v>65</v>
      </c>
      <c r="T408" s="1" t="s">
        <v>220</v>
      </c>
      <c r="U408">
        <f t="shared" si="91"/>
        <v>3</v>
      </c>
      <c r="W408">
        <f t="shared" si="134"/>
        <v>0</v>
      </c>
      <c r="X408">
        <f t="shared" si="134"/>
        <v>0</v>
      </c>
      <c r="Y408">
        <f t="shared" si="134"/>
        <v>0</v>
      </c>
      <c r="Z408">
        <f t="shared" si="134"/>
        <v>0</v>
      </c>
      <c r="AA408">
        <f t="shared" si="134"/>
        <v>1</v>
      </c>
      <c r="AB408">
        <f t="shared" si="134"/>
        <v>0</v>
      </c>
      <c r="AC408">
        <f t="shared" si="134"/>
        <v>0</v>
      </c>
      <c r="AD408">
        <f t="shared" si="134"/>
        <v>2</v>
      </c>
      <c r="AG408" s="1" t="s">
        <v>418</v>
      </c>
      <c r="AH408">
        <f t="shared" si="123"/>
        <v>0</v>
      </c>
      <c r="AI408">
        <f t="shared" si="124"/>
        <v>0</v>
      </c>
      <c r="AJ408">
        <f t="shared" si="124"/>
        <v>0</v>
      </c>
      <c r="AK408">
        <f t="shared" si="124"/>
        <v>0</v>
      </c>
      <c r="AL408">
        <f t="shared" si="124"/>
        <v>0</v>
      </c>
      <c r="AO408" s="1" t="s">
        <v>418</v>
      </c>
      <c r="AP408" s="55">
        <f t="shared" ref="AP408:AT408" si="136">AP397/AP$401</f>
        <v>3.8314176245210726E-3</v>
      </c>
      <c r="AQ408" s="55">
        <f t="shared" si="136"/>
        <v>2.7777777777777776E-2</v>
      </c>
      <c r="AR408" s="55">
        <f t="shared" si="136"/>
        <v>0</v>
      </c>
      <c r="AS408" s="55">
        <f t="shared" si="136"/>
        <v>0</v>
      </c>
      <c r="AT408" s="55">
        <f t="shared" si="136"/>
        <v>0</v>
      </c>
      <c r="AZ408" t="s">
        <v>596</v>
      </c>
      <c r="BA408">
        <f t="shared" si="129"/>
        <v>62</v>
      </c>
      <c r="BB408">
        <f t="shared" si="129"/>
        <v>35</v>
      </c>
      <c r="BC408">
        <f t="shared" si="129"/>
        <v>69</v>
      </c>
      <c r="BD408">
        <f t="shared" si="129"/>
        <v>62</v>
      </c>
      <c r="BE408">
        <f t="shared" si="129"/>
        <v>47</v>
      </c>
      <c r="BF408">
        <f t="shared" si="129"/>
        <v>58</v>
      </c>
      <c r="BG408">
        <f t="shared" si="129"/>
        <v>63</v>
      </c>
      <c r="BH408">
        <f t="shared" si="129"/>
        <v>68</v>
      </c>
      <c r="BI408">
        <f t="shared" si="129"/>
        <v>28</v>
      </c>
      <c r="BM408" t="s">
        <v>596</v>
      </c>
      <c r="BN408">
        <f t="shared" si="130"/>
        <v>68</v>
      </c>
      <c r="BO408" s="34">
        <f t="shared" si="130"/>
        <v>45</v>
      </c>
      <c r="BP408" s="34">
        <f t="shared" si="130"/>
        <v>61</v>
      </c>
      <c r="BQ408" s="57">
        <v>78</v>
      </c>
    </row>
    <row r="409" spans="1:69" x14ac:dyDescent="0.2">
      <c r="A409" s="50"/>
      <c r="N409" s="53">
        <f>SUM(N404:N407)</f>
        <v>1</v>
      </c>
      <c r="O409" s="53">
        <f t="shared" ref="O409:R409" si="137">SUM(O404:O407)</f>
        <v>1</v>
      </c>
      <c r="P409" s="53">
        <f t="shared" si="137"/>
        <v>1</v>
      </c>
      <c r="Q409" s="53">
        <f t="shared" si="137"/>
        <v>1</v>
      </c>
      <c r="R409" s="53">
        <f t="shared" si="137"/>
        <v>1</v>
      </c>
      <c r="AG409" s="1" t="s">
        <v>198</v>
      </c>
      <c r="AH409">
        <f t="shared" si="123"/>
        <v>107</v>
      </c>
      <c r="AI409">
        <f t="shared" si="124"/>
        <v>3</v>
      </c>
      <c r="AJ409">
        <f t="shared" si="124"/>
        <v>46</v>
      </c>
      <c r="AK409">
        <f t="shared" si="124"/>
        <v>7</v>
      </c>
      <c r="AL409">
        <f t="shared" si="124"/>
        <v>51</v>
      </c>
      <c r="AO409" s="1" t="s">
        <v>249</v>
      </c>
      <c r="AP409" s="55">
        <f t="shared" ref="AP409:AT409" si="138">AP398/AP$401</f>
        <v>3.8314176245210726E-3</v>
      </c>
      <c r="AQ409" s="55">
        <f t="shared" si="138"/>
        <v>0</v>
      </c>
      <c r="AR409" s="55">
        <f t="shared" si="138"/>
        <v>0</v>
      </c>
      <c r="AS409" s="55">
        <f t="shared" si="138"/>
        <v>9.0909090909090912E-2</v>
      </c>
      <c r="AT409" s="55">
        <f t="shared" si="138"/>
        <v>0</v>
      </c>
      <c r="BA409" s="32">
        <f>SUM(BA405:BA408)</f>
        <v>222</v>
      </c>
      <c r="BB409" s="32">
        <f t="shared" ref="BB409:BI409" si="139">SUM(BB405:BB408)</f>
        <v>107</v>
      </c>
      <c r="BC409" s="32">
        <f t="shared" si="139"/>
        <v>236</v>
      </c>
      <c r="BD409" s="32">
        <f t="shared" si="139"/>
        <v>228</v>
      </c>
      <c r="BE409" s="32">
        <f t="shared" si="139"/>
        <v>192</v>
      </c>
      <c r="BF409" s="32">
        <f t="shared" si="139"/>
        <v>221</v>
      </c>
      <c r="BG409" s="32">
        <f t="shared" si="139"/>
        <v>229</v>
      </c>
      <c r="BH409" s="32">
        <f t="shared" si="139"/>
        <v>224</v>
      </c>
      <c r="BI409" s="32">
        <f t="shared" si="139"/>
        <v>163</v>
      </c>
      <c r="BN409" s="32">
        <f>SUM(BN405:BN408)</f>
        <v>245</v>
      </c>
      <c r="BO409" s="32">
        <f t="shared" ref="BO409:BQ409" si="140">SUM(BO405:BO408)</f>
        <v>130</v>
      </c>
      <c r="BP409" s="32">
        <f t="shared" si="140"/>
        <v>216</v>
      </c>
      <c r="BQ409" s="32">
        <f t="shared" si="140"/>
        <v>261</v>
      </c>
    </row>
    <row r="410" spans="1:69" x14ac:dyDescent="0.2">
      <c r="A410" s="50"/>
      <c r="D410" s="32" t="s">
        <v>125</v>
      </c>
      <c r="E410" s="32">
        <f>SUM(E397:E407)</f>
        <v>261</v>
      </c>
      <c r="F410" s="32">
        <f t="shared" ref="F410:I410" si="141">SUM(F397:F407)</f>
        <v>36</v>
      </c>
      <c r="G410" s="32">
        <f t="shared" si="141"/>
        <v>136</v>
      </c>
      <c r="H410" s="32">
        <f t="shared" si="141"/>
        <v>11</v>
      </c>
      <c r="I410" s="32">
        <f t="shared" si="141"/>
        <v>78</v>
      </c>
      <c r="U410">
        <f>SUM(U390:U408)</f>
        <v>261</v>
      </c>
      <c r="W410">
        <f>SUM(W390:W408)</f>
        <v>2</v>
      </c>
      <c r="X410">
        <f t="shared" ref="X410:AD410" si="142">SUM(X390:X408)</f>
        <v>2</v>
      </c>
      <c r="Y410">
        <f t="shared" si="142"/>
        <v>4</v>
      </c>
      <c r="Z410">
        <f t="shared" si="142"/>
        <v>14</v>
      </c>
      <c r="AA410">
        <f t="shared" si="142"/>
        <v>35</v>
      </c>
      <c r="AB410">
        <f t="shared" si="142"/>
        <v>31</v>
      </c>
      <c r="AC410">
        <f t="shared" si="142"/>
        <v>95</v>
      </c>
      <c r="AD410">
        <f t="shared" si="142"/>
        <v>72</v>
      </c>
      <c r="AO410" s="1" t="s">
        <v>171</v>
      </c>
      <c r="AP410" s="55">
        <f t="shared" ref="AP410:AT410" si="143">AP399/AP$401</f>
        <v>0.73563218390804597</v>
      </c>
      <c r="AQ410" s="55">
        <f t="shared" si="143"/>
        <v>0.61111111111111116</v>
      </c>
      <c r="AR410" s="55">
        <f t="shared" si="143"/>
        <v>0.7279411764705882</v>
      </c>
      <c r="AS410" s="55">
        <f t="shared" si="143"/>
        <v>0.54545454545454541</v>
      </c>
      <c r="AT410" s="55">
        <f t="shared" si="143"/>
        <v>0.83333333333333337</v>
      </c>
      <c r="AZ410" s="32" t="s">
        <v>167</v>
      </c>
      <c r="BM410" s="32" t="s">
        <v>167</v>
      </c>
      <c r="BQ410" s="1"/>
    </row>
    <row r="411" spans="1:69" x14ac:dyDescent="0.2">
      <c r="A411" s="50"/>
      <c r="D411" s="32"/>
      <c r="E411" s="32"/>
      <c r="F411" s="32">
        <f>SUM(F410:I410)</f>
        <v>261</v>
      </c>
      <c r="G411" s="32"/>
      <c r="H411" s="32"/>
      <c r="I411" s="32"/>
      <c r="O411" s="9" t="s">
        <v>1649</v>
      </c>
      <c r="P411" t="s">
        <v>288</v>
      </c>
      <c r="Q411" t="s">
        <v>160</v>
      </c>
      <c r="R411" t="s">
        <v>248</v>
      </c>
      <c r="S411" t="s">
        <v>596</v>
      </c>
      <c r="W411">
        <f>SUM(W390:AD408)</f>
        <v>255</v>
      </c>
      <c r="AH411" s="41">
        <f>SUM(AH404:AH409)</f>
        <v>260</v>
      </c>
      <c r="AI411">
        <f>SUM(AI404:AI409)</f>
        <v>36</v>
      </c>
      <c r="AJ411">
        <f t="shared" ref="AJ411:AL411" si="144">SUM(AJ404:AJ409)</f>
        <v>136</v>
      </c>
      <c r="AK411">
        <f t="shared" si="144"/>
        <v>10</v>
      </c>
      <c r="AL411">
        <f t="shared" si="144"/>
        <v>78</v>
      </c>
      <c r="AZ411" t="s">
        <v>288</v>
      </c>
      <c r="BM411" t="s">
        <v>288</v>
      </c>
      <c r="BN411">
        <f t="shared" ref="BN411:BP414" si="145">COUNTIFS(BN$5:BN$265,"="&amp;$AZ$410,$AC$5:$AC$265,"="&amp;$AZ411)</f>
        <v>2</v>
      </c>
      <c r="BO411">
        <f>COUNTIFS(BO$5:BO$265,"="&amp;$AZ$410,$AC$5:$AC$265,"="&amp;$AZ411)</f>
        <v>25</v>
      </c>
      <c r="BP411">
        <f t="shared" si="145"/>
        <v>6</v>
      </c>
      <c r="BQ411" s="1"/>
    </row>
    <row r="412" spans="1:69" x14ac:dyDescent="0.2">
      <c r="A412" s="50"/>
      <c r="N412" s="1" t="s">
        <v>19</v>
      </c>
      <c r="O412">
        <f>COUNTIF($O$5:$O$265,"="&amp;$N412)</f>
        <v>130</v>
      </c>
      <c r="P412">
        <f t="shared" ref="P412:S415" si="146">COUNTIFS($O$5:$O$265,"="&amp;$N412,$AC$5:$AC$265,"="&amp;P$411)</f>
        <v>13</v>
      </c>
      <c r="Q412">
        <f t="shared" si="146"/>
        <v>67</v>
      </c>
      <c r="R412">
        <f t="shared" si="146"/>
        <v>6</v>
      </c>
      <c r="S412">
        <f t="shared" si="146"/>
        <v>44</v>
      </c>
      <c r="AP412" s="53">
        <f>SUM(AP404:AP410)</f>
        <v>0.99999999999999989</v>
      </c>
      <c r="AQ412" s="53">
        <f t="shared" ref="AQ412:AT412" si="147">SUM(AQ404:AQ410)</f>
        <v>1</v>
      </c>
      <c r="AR412" s="53">
        <f t="shared" si="147"/>
        <v>1</v>
      </c>
      <c r="AS412" s="53">
        <f t="shared" si="147"/>
        <v>1</v>
      </c>
      <c r="AT412" s="53">
        <f t="shared" si="147"/>
        <v>1</v>
      </c>
      <c r="AZ412" t="s">
        <v>160</v>
      </c>
      <c r="BM412" t="s">
        <v>160</v>
      </c>
      <c r="BN412">
        <f t="shared" si="145"/>
        <v>4</v>
      </c>
      <c r="BO412">
        <f t="shared" si="145"/>
        <v>65</v>
      </c>
      <c r="BP412">
        <f t="shared" si="145"/>
        <v>17</v>
      </c>
      <c r="BQ412" s="1"/>
    </row>
    <row r="413" spans="1:69" x14ac:dyDescent="0.2">
      <c r="A413" s="50"/>
      <c r="G413" s="70" t="s">
        <v>1714</v>
      </c>
      <c r="H413" s="70" t="s">
        <v>1715</v>
      </c>
      <c r="I413" s="70" t="s">
        <v>1716</v>
      </c>
      <c r="J413" s="70" t="s">
        <v>1717</v>
      </c>
      <c r="N413" s="1" t="s">
        <v>29</v>
      </c>
      <c r="O413">
        <f>COUNTIF(O$5:O$265,"="&amp;N413)</f>
        <v>59</v>
      </c>
      <c r="P413">
        <f t="shared" si="146"/>
        <v>11</v>
      </c>
      <c r="Q413">
        <f t="shared" si="146"/>
        <v>29</v>
      </c>
      <c r="R413">
        <f t="shared" si="146"/>
        <v>1</v>
      </c>
      <c r="S413">
        <f t="shared" si="146"/>
        <v>18</v>
      </c>
      <c r="AH413" s="70" t="s">
        <v>1714</v>
      </c>
      <c r="AI413" s="70" t="s">
        <v>1715</v>
      </c>
      <c r="AJ413" s="70" t="s">
        <v>1716</v>
      </c>
      <c r="AK413" s="70" t="s">
        <v>1717</v>
      </c>
      <c r="AZ413" t="s">
        <v>248</v>
      </c>
      <c r="BM413" t="s">
        <v>248</v>
      </c>
      <c r="BN413">
        <f t="shared" si="145"/>
        <v>0</v>
      </c>
      <c r="BO413">
        <f t="shared" si="145"/>
        <v>8</v>
      </c>
      <c r="BP413">
        <f t="shared" si="145"/>
        <v>5</v>
      </c>
      <c r="BQ413" s="1"/>
    </row>
    <row r="414" spans="1:69" x14ac:dyDescent="0.2">
      <c r="A414" s="50"/>
      <c r="F414" s="9" t="s">
        <v>1649</v>
      </c>
      <c r="G414" t="s">
        <v>288</v>
      </c>
      <c r="H414" t="s">
        <v>160</v>
      </c>
      <c r="I414" t="s">
        <v>248</v>
      </c>
      <c r="J414" t="s">
        <v>596</v>
      </c>
      <c r="N414" s="1" t="s">
        <v>13</v>
      </c>
      <c r="O414">
        <f>COUNTIF(O$5:O$265,"="&amp;N414)</f>
        <v>39</v>
      </c>
      <c r="P414">
        <f t="shared" si="146"/>
        <v>6</v>
      </c>
      <c r="Q414">
        <f t="shared" si="146"/>
        <v>24</v>
      </c>
      <c r="R414">
        <f t="shared" si="146"/>
        <v>1</v>
      </c>
      <c r="S414">
        <f t="shared" si="146"/>
        <v>8</v>
      </c>
      <c r="AG414" s="32"/>
      <c r="AH414" t="s">
        <v>288</v>
      </c>
      <c r="AI414" t="s">
        <v>160</v>
      </c>
      <c r="AJ414" t="s">
        <v>248</v>
      </c>
      <c r="AK414" t="s">
        <v>596</v>
      </c>
      <c r="AO414" s="9" t="s">
        <v>1690</v>
      </c>
      <c r="AP414" s="53">
        <f>SUM(AP404:AP409)</f>
        <v>0.26436781609195392</v>
      </c>
      <c r="AQ414" s="53">
        <f t="shared" ref="AQ414:AT414" si="148">SUM(AQ404:AQ409)</f>
        <v>0.38888888888888895</v>
      </c>
      <c r="AR414" s="53">
        <f t="shared" si="148"/>
        <v>0.27205882352941174</v>
      </c>
      <c r="AS414" s="53">
        <f t="shared" si="148"/>
        <v>0.45454545454545459</v>
      </c>
      <c r="AT414" s="53">
        <f t="shared" si="148"/>
        <v>0.16666666666666669</v>
      </c>
      <c r="AZ414" t="s">
        <v>596</v>
      </c>
      <c r="BM414" t="s">
        <v>596</v>
      </c>
      <c r="BN414">
        <f t="shared" si="145"/>
        <v>10</v>
      </c>
      <c r="BO414">
        <f t="shared" si="145"/>
        <v>33</v>
      </c>
      <c r="BP414">
        <f t="shared" si="145"/>
        <v>17</v>
      </c>
      <c r="BQ414" s="1"/>
    </row>
    <row r="415" spans="1:69" x14ac:dyDescent="0.2">
      <c r="A415" s="50"/>
      <c r="D415" s="70" t="s">
        <v>1708</v>
      </c>
      <c r="E415" s="1" t="s">
        <v>1160</v>
      </c>
      <c r="F415">
        <f>COUNTIF($F$5:$F$265,E415)</f>
        <v>16</v>
      </c>
      <c r="G415">
        <f t="shared" ref="G415:J420" si="149">COUNTIFS($F$5:$F$265,$E415,$AC$5:$AC$265,"="&amp;G$414)</f>
        <v>0</v>
      </c>
      <c r="H415">
        <f t="shared" si="149"/>
        <v>4</v>
      </c>
      <c r="I415">
        <f t="shared" si="149"/>
        <v>1</v>
      </c>
      <c r="J415" s="50">
        <f t="shared" si="149"/>
        <v>11</v>
      </c>
      <c r="N415" s="1" t="s">
        <v>39</v>
      </c>
      <c r="O415">
        <f>COUNTIF(O$5:O$265,"="&amp;N415)</f>
        <v>33</v>
      </c>
      <c r="P415">
        <f t="shared" si="146"/>
        <v>6</v>
      </c>
      <c r="Q415">
        <f t="shared" si="146"/>
        <v>16</v>
      </c>
      <c r="R415">
        <f t="shared" si="146"/>
        <v>3</v>
      </c>
      <c r="S415">
        <f t="shared" si="146"/>
        <v>8</v>
      </c>
      <c r="BN415" s="32">
        <f>SUM(BN411:BN414)</f>
        <v>16</v>
      </c>
      <c r="BO415" s="32">
        <f t="shared" ref="BO415" si="150">SUM(BO411:BO414)</f>
        <v>131</v>
      </c>
      <c r="BP415" s="32">
        <f t="shared" ref="BP415" si="151">SUM(BP411:BP414)</f>
        <v>45</v>
      </c>
      <c r="BQ415" s="1"/>
    </row>
    <row r="416" spans="1:69" x14ac:dyDescent="0.2">
      <c r="A416" s="50"/>
      <c r="D416" s="70" t="s">
        <v>1709</v>
      </c>
      <c r="E416" s="1" t="s">
        <v>497</v>
      </c>
      <c r="F416">
        <f t="shared" ref="F416:F419" si="152">COUNTIF($F$5:$F$265,E416)</f>
        <v>40</v>
      </c>
      <c r="G416">
        <f t="shared" si="149"/>
        <v>1</v>
      </c>
      <c r="H416">
        <f t="shared" si="149"/>
        <v>10</v>
      </c>
      <c r="I416" s="50">
        <f t="shared" si="149"/>
        <v>2</v>
      </c>
      <c r="J416" s="50">
        <f t="shared" si="149"/>
        <v>27</v>
      </c>
      <c r="AE416" s="70" t="s">
        <v>1742</v>
      </c>
      <c r="AF416" s="1" t="s">
        <v>165</v>
      </c>
      <c r="AG416">
        <f>SUM(AH416:AK416)</f>
        <v>196</v>
      </c>
      <c r="AH416">
        <f t="shared" ref="AH416:AK418" si="153">COUNTIFS($AG$5:$AG$265,"="&amp;$AF416,$AC$5:$AC$265,"="&amp;AH$392)</f>
        <v>12</v>
      </c>
      <c r="AI416">
        <f t="shared" si="153"/>
        <v>99</v>
      </c>
      <c r="AJ416">
        <f t="shared" si="153"/>
        <v>10</v>
      </c>
      <c r="AK416">
        <f t="shared" si="153"/>
        <v>75</v>
      </c>
      <c r="BM416" s="32"/>
      <c r="BQ416" s="1"/>
    </row>
    <row r="417" spans="1:70" x14ac:dyDescent="0.2">
      <c r="A417" s="50"/>
      <c r="D417" s="70" t="s">
        <v>1710</v>
      </c>
      <c r="E417" s="1" t="s">
        <v>335</v>
      </c>
      <c r="F417" s="50">
        <f t="shared" si="152"/>
        <v>113</v>
      </c>
      <c r="G417">
        <f t="shared" si="149"/>
        <v>3</v>
      </c>
      <c r="H417" s="50">
        <f t="shared" si="149"/>
        <v>67</v>
      </c>
      <c r="I417" s="50">
        <f t="shared" si="149"/>
        <v>4</v>
      </c>
      <c r="J417" s="50">
        <f t="shared" si="149"/>
        <v>39</v>
      </c>
      <c r="O417">
        <f>SUM(O412:O415)</f>
        <v>261</v>
      </c>
      <c r="P417">
        <f t="shared" ref="P417:S417" si="154">SUM(P412:P415)</f>
        <v>36</v>
      </c>
      <c r="Q417">
        <f t="shared" si="154"/>
        <v>136</v>
      </c>
      <c r="R417">
        <f t="shared" si="154"/>
        <v>11</v>
      </c>
      <c r="S417">
        <f t="shared" si="154"/>
        <v>78</v>
      </c>
      <c r="AE417" s="70" t="s">
        <v>1743</v>
      </c>
      <c r="AF417" s="1" t="s">
        <v>267</v>
      </c>
      <c r="AG417">
        <f t="shared" ref="AG417:AG421" si="155">SUM(AH417:AK417)</f>
        <v>52</v>
      </c>
      <c r="AH417">
        <f t="shared" si="153"/>
        <v>15</v>
      </c>
      <c r="AI417">
        <f t="shared" si="153"/>
        <v>33</v>
      </c>
      <c r="AJ417">
        <f t="shared" si="153"/>
        <v>1</v>
      </c>
      <c r="AK417">
        <f t="shared" si="153"/>
        <v>3</v>
      </c>
      <c r="BM417" s="32" t="s">
        <v>172</v>
      </c>
      <c r="BQ417" s="1"/>
    </row>
    <row r="418" spans="1:70" x14ac:dyDescent="0.2">
      <c r="A418" s="50"/>
      <c r="D418" s="70" t="s">
        <v>1718</v>
      </c>
      <c r="E418" s="1" t="s">
        <v>355</v>
      </c>
      <c r="F418">
        <f t="shared" si="152"/>
        <v>12</v>
      </c>
      <c r="G418">
        <f t="shared" si="149"/>
        <v>1</v>
      </c>
      <c r="H418">
        <f t="shared" si="149"/>
        <v>9</v>
      </c>
      <c r="I418" s="50">
        <f t="shared" si="149"/>
        <v>2</v>
      </c>
      <c r="J418">
        <f t="shared" si="149"/>
        <v>0</v>
      </c>
      <c r="P418">
        <f>SUM(P417:S417)</f>
        <v>261</v>
      </c>
      <c r="AE418" s="70" t="s">
        <v>1744</v>
      </c>
      <c r="AF418" s="1" t="s">
        <v>164</v>
      </c>
      <c r="AG418">
        <f t="shared" si="155"/>
        <v>13</v>
      </c>
      <c r="AH418">
        <f t="shared" si="153"/>
        <v>9</v>
      </c>
      <c r="AI418">
        <f t="shared" si="153"/>
        <v>4</v>
      </c>
      <c r="AJ418">
        <f t="shared" si="153"/>
        <v>0</v>
      </c>
      <c r="AK418">
        <f t="shared" si="153"/>
        <v>0</v>
      </c>
      <c r="AQ418" s="32" t="s">
        <v>1564</v>
      </c>
      <c r="BM418" t="s">
        <v>288</v>
      </c>
      <c r="BN418" s="33">
        <f>BN405/$BQ405</f>
        <v>0.94444444444444442</v>
      </c>
      <c r="BO418" s="33">
        <f t="shared" ref="BO418:BP418" si="156">BO405/$BQ405</f>
        <v>0.30555555555555558</v>
      </c>
      <c r="BP418" s="33">
        <f t="shared" si="156"/>
        <v>0.83333333333333337</v>
      </c>
      <c r="BQ418" s="1"/>
    </row>
    <row r="419" spans="1:70" x14ac:dyDescent="0.2">
      <c r="A419" s="50"/>
      <c r="D419" s="70" t="s">
        <v>1712</v>
      </c>
      <c r="E419" s="1" t="s">
        <v>149</v>
      </c>
      <c r="F419">
        <f t="shared" si="152"/>
        <v>77</v>
      </c>
      <c r="G419" s="50">
        <f t="shared" si="149"/>
        <v>30</v>
      </c>
      <c r="H419" s="50">
        <f t="shared" si="149"/>
        <v>45</v>
      </c>
      <c r="I419" s="50">
        <f t="shared" si="149"/>
        <v>2</v>
      </c>
      <c r="J419">
        <f t="shared" si="149"/>
        <v>0</v>
      </c>
      <c r="AE419" s="70" t="s">
        <v>1745</v>
      </c>
      <c r="AF419" s="1" t="s">
        <v>165</v>
      </c>
      <c r="AG419">
        <f t="shared" si="155"/>
        <v>136</v>
      </c>
      <c r="AH419">
        <v>21</v>
      </c>
      <c r="AI419">
        <v>87</v>
      </c>
      <c r="AJ419">
        <v>3</v>
      </c>
      <c r="AK419">
        <v>25</v>
      </c>
      <c r="BM419" t="s">
        <v>160</v>
      </c>
      <c r="BN419" s="33">
        <f t="shared" ref="BN419:BP419" si="157">BN406/$BQ406</f>
        <v>0.97058823529411764</v>
      </c>
      <c r="BO419" s="33">
        <f t="shared" si="157"/>
        <v>0.5220588235294118</v>
      </c>
      <c r="BP419" s="33">
        <f t="shared" si="157"/>
        <v>0.875</v>
      </c>
      <c r="BQ419" s="1"/>
    </row>
    <row r="420" spans="1:70" x14ac:dyDescent="0.2">
      <c r="A420" s="50"/>
      <c r="D420" s="70" t="s">
        <v>1713</v>
      </c>
      <c r="E420" s="2" t="s">
        <v>602</v>
      </c>
      <c r="F420">
        <f>COUNTIF($F$5:$F$265,E420)</f>
        <v>3</v>
      </c>
      <c r="G420">
        <f t="shared" si="149"/>
        <v>1</v>
      </c>
      <c r="H420">
        <f t="shared" si="149"/>
        <v>1</v>
      </c>
      <c r="I420">
        <f t="shared" si="149"/>
        <v>0</v>
      </c>
      <c r="J420">
        <f t="shared" si="149"/>
        <v>1</v>
      </c>
      <c r="N420" s="1" t="s">
        <v>19</v>
      </c>
      <c r="O420" s="33">
        <f>O412/O$417</f>
        <v>0.49808429118773945</v>
      </c>
      <c r="P420" s="33">
        <f t="shared" ref="P420:S420" si="158">P412/P$417</f>
        <v>0.3611111111111111</v>
      </c>
      <c r="Q420" s="33">
        <f t="shared" si="158"/>
        <v>0.49264705882352944</v>
      </c>
      <c r="R420" s="33">
        <f t="shared" si="158"/>
        <v>0.54545454545454541</v>
      </c>
      <c r="S420" s="33">
        <f t="shared" si="158"/>
        <v>0.5641025641025641</v>
      </c>
      <c r="AE420" s="70" t="s">
        <v>1746</v>
      </c>
      <c r="AF420" s="1" t="s">
        <v>267</v>
      </c>
      <c r="AG420">
        <f t="shared" si="155"/>
        <v>16</v>
      </c>
      <c r="AH420">
        <v>12</v>
      </c>
      <c r="AI420">
        <v>2</v>
      </c>
      <c r="AJ420">
        <v>0</v>
      </c>
      <c r="AK420">
        <v>2</v>
      </c>
      <c r="AP420" s="43" t="s">
        <v>172</v>
      </c>
      <c r="AQ420">
        <f>COUNTIF(AQ$5:AQ$265,"="&amp;$AP$420)</f>
        <v>248</v>
      </c>
      <c r="AR420">
        <f t="shared" ref="AR420:AT420" si="159">COUNTIF(AR$5:AR$265,"="&amp;$AP420)</f>
        <v>256</v>
      </c>
      <c r="AS420">
        <f t="shared" si="159"/>
        <v>244</v>
      </c>
      <c r="AT420">
        <f t="shared" si="159"/>
        <v>207</v>
      </c>
      <c r="BM420" t="s">
        <v>248</v>
      </c>
      <c r="BN420" s="33">
        <f t="shared" ref="BN420:BP420" si="160">BN407/$BQ407</f>
        <v>1</v>
      </c>
      <c r="BO420" s="33">
        <f t="shared" si="160"/>
        <v>0.27272727272727271</v>
      </c>
      <c r="BP420" s="33">
        <f t="shared" si="160"/>
        <v>0.54545454545454541</v>
      </c>
      <c r="BQ420" s="1"/>
      <c r="BR420" s="1"/>
    </row>
    <row r="421" spans="1:70" x14ac:dyDescent="0.2">
      <c r="A421" s="50"/>
      <c r="N421" s="1" t="s">
        <v>29</v>
      </c>
      <c r="O421" s="33">
        <f t="shared" ref="O421:S421" si="161">O413/O$417</f>
        <v>0.22605363984674329</v>
      </c>
      <c r="P421" s="33">
        <f t="shared" si="161"/>
        <v>0.30555555555555558</v>
      </c>
      <c r="Q421" s="33">
        <f t="shared" si="161"/>
        <v>0.21323529411764705</v>
      </c>
      <c r="R421" s="33">
        <f t="shared" si="161"/>
        <v>9.0909090909090912E-2</v>
      </c>
      <c r="S421" s="33">
        <f t="shared" si="161"/>
        <v>0.23076923076923078</v>
      </c>
      <c r="AE421" s="70" t="s">
        <v>1747</v>
      </c>
      <c r="AF421" s="1" t="s">
        <v>164</v>
      </c>
      <c r="AG421">
        <f t="shared" si="155"/>
        <v>1</v>
      </c>
      <c r="AH421">
        <v>0</v>
      </c>
      <c r="AI421">
        <v>1</v>
      </c>
      <c r="AJ421">
        <v>0</v>
      </c>
      <c r="AK421">
        <v>0</v>
      </c>
      <c r="AP421" s="43" t="s">
        <v>167</v>
      </c>
      <c r="AQ421">
        <f>COUNTIF(AQ$5:AQ$265,"="&amp;$AP$421)</f>
        <v>13</v>
      </c>
      <c r="AR421">
        <f t="shared" ref="AR421:AT421" si="162">COUNTIF(AR$5:AR$265,"="&amp;$AP421)</f>
        <v>5</v>
      </c>
      <c r="AS421">
        <f t="shared" si="162"/>
        <v>17</v>
      </c>
      <c r="AT421">
        <f t="shared" si="162"/>
        <v>54</v>
      </c>
      <c r="AY421" s="32"/>
      <c r="BA421" s="32"/>
      <c r="BB421" s="32"/>
      <c r="BC421" s="32"/>
      <c r="BD421" s="32"/>
      <c r="BE421" s="32"/>
      <c r="BF421" s="32"/>
      <c r="BG421" s="32"/>
      <c r="BH421" s="32"/>
      <c r="BI421" s="32"/>
      <c r="BM421" t="s">
        <v>596</v>
      </c>
      <c r="BN421" s="33">
        <f t="shared" ref="BN421:BP421" si="163">BN408/$BQ408</f>
        <v>0.87179487179487181</v>
      </c>
      <c r="BO421" s="33">
        <f t="shared" si="163"/>
        <v>0.57692307692307687</v>
      </c>
      <c r="BP421" s="33">
        <f t="shared" si="163"/>
        <v>0.78205128205128205</v>
      </c>
      <c r="BQ421" s="1"/>
    </row>
    <row r="422" spans="1:70" x14ac:dyDescent="0.2">
      <c r="A422" s="50"/>
      <c r="F422" s="32">
        <f>SUM(F415:F420)</f>
        <v>261</v>
      </c>
      <c r="G422" s="32">
        <f t="shared" ref="G422:J422" si="164">SUM(G415:G420)</f>
        <v>36</v>
      </c>
      <c r="H422" s="32">
        <f t="shared" si="164"/>
        <v>136</v>
      </c>
      <c r="I422" s="32">
        <f t="shared" si="164"/>
        <v>11</v>
      </c>
      <c r="J422" s="32">
        <f t="shared" si="164"/>
        <v>78</v>
      </c>
      <c r="N422" s="1" t="s">
        <v>13</v>
      </c>
      <c r="O422" s="33">
        <f t="shared" ref="O422:S422" si="165">O414/O$417</f>
        <v>0.14942528735632185</v>
      </c>
      <c r="P422" s="33">
        <f t="shared" si="165"/>
        <v>0.16666666666666666</v>
      </c>
      <c r="Q422" s="33">
        <f t="shared" si="165"/>
        <v>0.17647058823529413</v>
      </c>
      <c r="R422" s="33">
        <f t="shared" si="165"/>
        <v>9.0909090909090912E-2</v>
      </c>
      <c r="S422" s="33">
        <f t="shared" si="165"/>
        <v>0.10256410256410256</v>
      </c>
      <c r="AZ422" s="37"/>
      <c r="BA422" s="37"/>
      <c r="BB422" s="37"/>
      <c r="BC422" s="37"/>
      <c r="BD422" s="37"/>
      <c r="BE422" s="37"/>
      <c r="BF422" s="37"/>
      <c r="BG422" s="37"/>
      <c r="BH422" s="37"/>
      <c r="BI422" s="37"/>
      <c r="BJ422" s="37"/>
      <c r="BN422" s="32"/>
      <c r="BO422" s="32"/>
      <c r="BP422" s="32"/>
      <c r="BQ422" s="1"/>
    </row>
    <row r="423" spans="1:70" x14ac:dyDescent="0.2">
      <c r="A423" s="50"/>
      <c r="F423" s="32"/>
      <c r="G423" s="32">
        <f>SUM(G422:J422)</f>
        <v>261</v>
      </c>
      <c r="H423" s="32"/>
      <c r="I423" s="32"/>
      <c r="J423" s="32"/>
      <c r="N423" s="1" t="s">
        <v>39</v>
      </c>
      <c r="O423" s="33">
        <f t="shared" ref="O423:S423" si="166">O415/O$417</f>
        <v>0.12643678160919541</v>
      </c>
      <c r="P423" s="33">
        <f t="shared" si="166"/>
        <v>0.16666666666666666</v>
      </c>
      <c r="Q423" s="33">
        <f t="shared" si="166"/>
        <v>0.11764705882352941</v>
      </c>
      <c r="R423" s="33">
        <f t="shared" si="166"/>
        <v>0.27272727272727271</v>
      </c>
      <c r="S423" s="33">
        <f t="shared" si="166"/>
        <v>0.10256410256410256</v>
      </c>
      <c r="AG423" s="1"/>
      <c r="AH423" s="33"/>
      <c r="AI423" s="33"/>
      <c r="AJ423" s="33"/>
      <c r="AK423" s="33"/>
      <c r="AL423" s="33"/>
      <c r="AQ423">
        <f>SUM(AQ420:AQ421)</f>
        <v>261</v>
      </c>
      <c r="AR423">
        <f t="shared" ref="AR423:AT423" si="167">SUM(AR420:AR421)</f>
        <v>261</v>
      </c>
      <c r="AS423">
        <f t="shared" si="167"/>
        <v>261</v>
      </c>
      <c r="AT423">
        <f t="shared" si="167"/>
        <v>261</v>
      </c>
      <c r="AZ423" s="32"/>
      <c r="BA423" s="90"/>
      <c r="BB423" s="90"/>
      <c r="BC423" s="90"/>
      <c r="BD423" s="90"/>
      <c r="BE423" s="90"/>
      <c r="BF423" s="90"/>
      <c r="BG423" s="90"/>
      <c r="BH423" s="90"/>
      <c r="BI423" s="90"/>
      <c r="BJ423" s="37"/>
      <c r="BM423" s="32" t="s">
        <v>167</v>
      </c>
      <c r="BQ423" s="1"/>
    </row>
    <row r="424" spans="1:70" x14ac:dyDescent="0.2">
      <c r="A424" s="50"/>
      <c r="AG424" s="1"/>
      <c r="AH424" s="33"/>
      <c r="AI424" s="33"/>
      <c r="AJ424" s="33"/>
      <c r="AK424" s="33"/>
      <c r="AL424" s="33"/>
      <c r="AP424" s="32" t="s">
        <v>172</v>
      </c>
      <c r="BA424" s="80"/>
      <c r="BB424" s="80"/>
      <c r="BC424" s="80"/>
      <c r="BD424" s="80"/>
      <c r="BE424" s="80"/>
      <c r="BF424" s="80"/>
      <c r="BG424" s="80"/>
      <c r="BH424" s="80"/>
      <c r="BI424" s="80"/>
      <c r="BJ424" s="37"/>
      <c r="BM424" t="s">
        <v>288</v>
      </c>
      <c r="BN424" s="33">
        <f>BN411/$BQ405</f>
        <v>5.5555555555555552E-2</v>
      </c>
      <c r="BO424" s="33">
        <f t="shared" ref="BO424:BP424" si="168">BO411/$BQ405</f>
        <v>0.69444444444444442</v>
      </c>
      <c r="BP424" s="33">
        <f t="shared" si="168"/>
        <v>0.16666666666666666</v>
      </c>
      <c r="BQ424" s="1"/>
    </row>
    <row r="425" spans="1:70" x14ac:dyDescent="0.2">
      <c r="A425" s="50"/>
      <c r="O425" s="53">
        <f>SUM(O420:O423)</f>
        <v>1</v>
      </c>
      <c r="P425" s="53">
        <f t="shared" ref="P425:S425" si="169">SUM(P420:P423)</f>
        <v>1</v>
      </c>
      <c r="Q425" s="53">
        <f t="shared" si="169"/>
        <v>1</v>
      </c>
      <c r="R425" s="53">
        <f t="shared" si="169"/>
        <v>1</v>
      </c>
      <c r="S425" s="53">
        <f t="shared" si="169"/>
        <v>1</v>
      </c>
      <c r="W425" s="32" t="s">
        <v>1760</v>
      </c>
      <c r="AG425" s="1"/>
      <c r="AH425" s="33"/>
      <c r="AI425" s="33"/>
      <c r="AJ425" s="33"/>
      <c r="AK425" s="33"/>
      <c r="AL425" s="33"/>
      <c r="AP425" t="s">
        <v>288</v>
      </c>
      <c r="AQ425">
        <f>COUNTIFS(AQ$5:AQ$265,"="&amp;$AP$420,$AC$5:$AC$265,"="&amp;$AP425)</f>
        <v>36</v>
      </c>
      <c r="AR425">
        <f t="shared" ref="AQ425:AT428" si="170">COUNTIFS(AR$5:AR$265,"="&amp;$AP$420,$AC$5:$AC$265,"="&amp;$AP425)</f>
        <v>36</v>
      </c>
      <c r="AS425">
        <f t="shared" si="170"/>
        <v>32</v>
      </c>
      <c r="AT425">
        <f t="shared" si="170"/>
        <v>29</v>
      </c>
      <c r="BA425" s="80"/>
      <c r="BB425" s="80"/>
      <c r="BC425" s="80"/>
      <c r="BD425" s="80"/>
      <c r="BE425" s="80"/>
      <c r="BF425" s="80"/>
      <c r="BG425" s="80"/>
      <c r="BH425" s="80"/>
      <c r="BI425" s="80"/>
      <c r="BJ425" s="39"/>
      <c r="BM425" t="s">
        <v>160</v>
      </c>
      <c r="BN425" s="33">
        <f t="shared" ref="BN425:BP425" si="171">BN412/$BQ406</f>
        <v>2.9411764705882353E-2</v>
      </c>
      <c r="BO425" s="33">
        <f t="shared" si="171"/>
        <v>0.47794117647058826</v>
      </c>
      <c r="BP425" s="33">
        <f t="shared" si="171"/>
        <v>0.125</v>
      </c>
      <c r="BQ425" s="1"/>
    </row>
    <row r="426" spans="1:70" x14ac:dyDescent="0.2">
      <c r="A426" s="50"/>
      <c r="G426" s="59" t="s">
        <v>1649</v>
      </c>
      <c r="H426" s="60" t="s">
        <v>288</v>
      </c>
      <c r="I426" s="60" t="s">
        <v>160</v>
      </c>
      <c r="J426" s="60" t="s">
        <v>248</v>
      </c>
      <c r="K426" s="60" t="s">
        <v>596</v>
      </c>
      <c r="AG426" s="1"/>
      <c r="AH426" s="33"/>
      <c r="AI426" s="33"/>
      <c r="AJ426" s="33"/>
      <c r="AK426" s="33"/>
      <c r="AL426" s="33"/>
      <c r="AP426" t="s">
        <v>160</v>
      </c>
      <c r="AQ426">
        <f t="shared" si="170"/>
        <v>130</v>
      </c>
      <c r="AR426">
        <f t="shared" si="170"/>
        <v>136</v>
      </c>
      <c r="AS426">
        <f t="shared" si="170"/>
        <v>130</v>
      </c>
      <c r="AT426">
        <f t="shared" si="170"/>
        <v>116</v>
      </c>
      <c r="BA426" s="80"/>
      <c r="BB426" s="80"/>
      <c r="BC426" s="80"/>
      <c r="BD426" s="80"/>
      <c r="BE426" s="80"/>
      <c r="BF426" s="80"/>
      <c r="BG426" s="80"/>
      <c r="BH426" s="80"/>
      <c r="BI426" s="80"/>
      <c r="BJ426" s="39"/>
      <c r="BM426" t="s">
        <v>248</v>
      </c>
      <c r="BN426" s="33">
        <f t="shared" ref="BN426:BP426" si="172">BN413/$BQ407</f>
        <v>0</v>
      </c>
      <c r="BO426" s="33">
        <f t="shared" si="172"/>
        <v>0.72727272727272729</v>
      </c>
      <c r="BP426" s="33">
        <f t="shared" si="172"/>
        <v>0.45454545454545453</v>
      </c>
      <c r="BQ426" s="1"/>
    </row>
    <row r="427" spans="1:70" x14ac:dyDescent="0.2">
      <c r="A427" s="50"/>
      <c r="F427" s="1" t="s">
        <v>322</v>
      </c>
      <c r="G427">
        <f>COUNTIF($G$5:$G$265,"*"&amp;F427&amp;"*")</f>
        <v>70</v>
      </c>
      <c r="H427">
        <f t="shared" ref="H427:K435" si="173">COUNTIFS($G$5:$G$265,"*"&amp;$F427&amp;"*",$AC$5:$AC$265,"="&amp;H$426)</f>
        <v>18</v>
      </c>
      <c r="I427">
        <f t="shared" si="173"/>
        <v>38</v>
      </c>
      <c r="J427">
        <f t="shared" si="173"/>
        <v>3</v>
      </c>
      <c r="K427">
        <f t="shared" si="173"/>
        <v>11</v>
      </c>
      <c r="X427" s="82" t="s">
        <v>1649</v>
      </c>
      <c r="Y427" s="82" t="s">
        <v>1714</v>
      </c>
      <c r="Z427" s="82" t="s">
        <v>1715</v>
      </c>
      <c r="AA427" s="82" t="s">
        <v>1716</v>
      </c>
      <c r="AB427" s="82" t="s">
        <v>1717</v>
      </c>
      <c r="AG427" s="1"/>
      <c r="AH427" s="33"/>
      <c r="AI427" s="33"/>
      <c r="AJ427" s="33"/>
      <c r="AK427" s="33"/>
      <c r="AL427" s="33"/>
      <c r="AP427" t="s">
        <v>248</v>
      </c>
      <c r="AQ427">
        <f t="shared" si="170"/>
        <v>11</v>
      </c>
      <c r="AR427">
        <f t="shared" si="170"/>
        <v>11</v>
      </c>
      <c r="AS427">
        <f t="shared" si="170"/>
        <v>11</v>
      </c>
      <c r="AT427">
        <f t="shared" si="170"/>
        <v>8</v>
      </c>
      <c r="BA427" s="80"/>
      <c r="BB427" s="80"/>
      <c r="BC427" s="80"/>
      <c r="BD427" s="80"/>
      <c r="BE427" s="80"/>
      <c r="BF427" s="80"/>
      <c r="BG427" s="80"/>
      <c r="BH427" s="80"/>
      <c r="BI427" s="80"/>
      <c r="BJ427" s="39"/>
      <c r="BM427" t="s">
        <v>596</v>
      </c>
      <c r="BN427" s="33">
        <f t="shared" ref="BN427:BP427" si="174">BN414/$BQ408</f>
        <v>0.12820512820512819</v>
      </c>
      <c r="BO427" s="33">
        <f t="shared" si="174"/>
        <v>0.42307692307692307</v>
      </c>
      <c r="BP427" s="33">
        <f t="shared" si="174"/>
        <v>0.21794871794871795</v>
      </c>
      <c r="BQ427" s="1"/>
    </row>
    <row r="428" spans="1:70" x14ac:dyDescent="0.2">
      <c r="A428" s="50"/>
      <c r="F428" s="1" t="s">
        <v>472</v>
      </c>
      <c r="G428">
        <f t="shared" ref="G428:G435" si="175">COUNTIF($G$5:$G$265,"*"&amp;F428&amp;"*")</f>
        <v>33</v>
      </c>
      <c r="H428">
        <f t="shared" si="173"/>
        <v>4</v>
      </c>
      <c r="I428">
        <f t="shared" si="173"/>
        <v>26</v>
      </c>
      <c r="J428">
        <f t="shared" si="173"/>
        <v>1</v>
      </c>
      <c r="K428">
        <f t="shared" si="173"/>
        <v>2</v>
      </c>
      <c r="W428" t="s">
        <v>1757</v>
      </c>
      <c r="X428" s="59">
        <v>261</v>
      </c>
      <c r="Y428" s="60">
        <v>36</v>
      </c>
      <c r="Z428" s="60">
        <v>136</v>
      </c>
      <c r="AA428" s="60">
        <v>11</v>
      </c>
      <c r="AB428" s="60">
        <v>78</v>
      </c>
      <c r="AG428" s="1"/>
      <c r="AH428" s="33"/>
      <c r="AI428" s="33"/>
      <c r="AJ428" s="33"/>
      <c r="AK428" s="33"/>
      <c r="AL428" s="33"/>
      <c r="AP428" t="s">
        <v>596</v>
      </c>
      <c r="AQ428">
        <f t="shared" si="170"/>
        <v>71</v>
      </c>
      <c r="AR428">
        <f t="shared" si="170"/>
        <v>73</v>
      </c>
      <c r="AS428">
        <f t="shared" si="170"/>
        <v>71</v>
      </c>
      <c r="AT428">
        <f t="shared" si="170"/>
        <v>54</v>
      </c>
      <c r="BA428" s="80"/>
      <c r="BB428" s="80"/>
      <c r="BC428" s="80"/>
      <c r="BD428" s="80"/>
      <c r="BE428" s="80"/>
      <c r="BF428" s="80"/>
      <c r="BG428" s="80"/>
      <c r="BH428" s="80"/>
      <c r="BI428" s="80"/>
      <c r="BJ428" s="39"/>
      <c r="BN428" s="32"/>
      <c r="BO428" s="32"/>
      <c r="BP428" s="32"/>
      <c r="BQ428" s="1"/>
    </row>
    <row r="429" spans="1:70" x14ac:dyDescent="0.2">
      <c r="A429" s="50"/>
      <c r="F429" t="s">
        <v>336</v>
      </c>
      <c r="G429">
        <f t="shared" si="175"/>
        <v>44</v>
      </c>
      <c r="H429">
        <f t="shared" si="173"/>
        <v>11</v>
      </c>
      <c r="I429">
        <f t="shared" si="173"/>
        <v>29</v>
      </c>
      <c r="J429">
        <f t="shared" si="173"/>
        <v>1</v>
      </c>
      <c r="K429">
        <f t="shared" si="173"/>
        <v>3</v>
      </c>
      <c r="W429" s="70" t="s">
        <v>1742</v>
      </c>
      <c r="X429" s="79">
        <f t="shared" ref="X429:AB431" si="176">AG416/X$428</f>
        <v>0.75095785440613028</v>
      </c>
      <c r="Y429" s="79">
        <f t="shared" si="176"/>
        <v>0.33333333333333331</v>
      </c>
      <c r="Z429" s="79">
        <f t="shared" si="176"/>
        <v>0.7279411764705882</v>
      </c>
      <c r="AA429" s="79">
        <f t="shared" si="176"/>
        <v>0.90909090909090906</v>
      </c>
      <c r="AB429" s="79">
        <f t="shared" si="176"/>
        <v>0.96153846153846156</v>
      </c>
      <c r="AQ429" s="32">
        <f>SUM(AQ425:AQ428)</f>
        <v>248</v>
      </c>
      <c r="AR429" s="32">
        <f t="shared" ref="AR429:AT429" si="177">SUM(AR425:AR428)</f>
        <v>256</v>
      </c>
      <c r="AS429" s="32">
        <f t="shared" si="177"/>
        <v>244</v>
      </c>
      <c r="AT429" s="32">
        <f t="shared" si="177"/>
        <v>207</v>
      </c>
      <c r="BA429" s="80"/>
      <c r="BB429" s="80"/>
      <c r="BC429" s="80"/>
      <c r="BD429" s="80"/>
      <c r="BE429" s="80"/>
      <c r="BF429" s="80"/>
      <c r="BG429" s="80"/>
      <c r="BH429" s="80"/>
      <c r="BI429" s="80"/>
      <c r="BJ429" s="37"/>
      <c r="BQ429" s="1"/>
    </row>
    <row r="430" spans="1:70" x14ac:dyDescent="0.2">
      <c r="A430" s="50"/>
      <c r="F430" s="1" t="s">
        <v>188</v>
      </c>
      <c r="G430">
        <f t="shared" si="175"/>
        <v>58</v>
      </c>
      <c r="H430">
        <f t="shared" si="173"/>
        <v>14</v>
      </c>
      <c r="I430">
        <f t="shared" si="173"/>
        <v>32</v>
      </c>
      <c r="J430">
        <f t="shared" si="173"/>
        <v>2</v>
      </c>
      <c r="K430">
        <f t="shared" si="173"/>
        <v>10</v>
      </c>
      <c r="W430" s="70" t="s">
        <v>1743</v>
      </c>
      <c r="X430" s="79">
        <f t="shared" si="176"/>
        <v>0.19923371647509577</v>
      </c>
      <c r="Y430" s="79">
        <f t="shared" si="176"/>
        <v>0.41666666666666669</v>
      </c>
      <c r="Z430" s="79">
        <f t="shared" si="176"/>
        <v>0.24264705882352941</v>
      </c>
      <c r="AA430" s="79">
        <f t="shared" si="176"/>
        <v>9.0909090909090912E-2</v>
      </c>
      <c r="AB430" s="79">
        <f t="shared" si="176"/>
        <v>3.8461538461538464E-2</v>
      </c>
      <c r="AH430" s="53"/>
      <c r="AI430" s="53"/>
      <c r="AJ430" s="53"/>
      <c r="AK430" s="53"/>
      <c r="AL430" s="53"/>
      <c r="AP430" s="32" t="s">
        <v>167</v>
      </c>
      <c r="BA430" s="80"/>
      <c r="BB430" s="80"/>
      <c r="BC430" s="80"/>
      <c r="BD430" s="80"/>
      <c r="BE430" s="80"/>
      <c r="BF430" s="80"/>
      <c r="BG430" s="80"/>
      <c r="BH430" s="80"/>
      <c r="BI430" s="80"/>
      <c r="BJ430" s="37"/>
      <c r="BQ430" s="1"/>
    </row>
    <row r="431" spans="1:70" x14ac:dyDescent="0.2">
      <c r="A431" s="50"/>
      <c r="F431" s="1" t="s">
        <v>391</v>
      </c>
      <c r="G431">
        <f t="shared" si="175"/>
        <v>38</v>
      </c>
      <c r="H431">
        <f t="shared" si="173"/>
        <v>9</v>
      </c>
      <c r="I431">
        <f t="shared" si="173"/>
        <v>22</v>
      </c>
      <c r="J431">
        <f t="shared" si="173"/>
        <v>3</v>
      </c>
      <c r="K431">
        <f t="shared" si="173"/>
        <v>4</v>
      </c>
      <c r="W431" s="70" t="s">
        <v>1744</v>
      </c>
      <c r="X431" s="79">
        <f t="shared" si="176"/>
        <v>4.9808429118773943E-2</v>
      </c>
      <c r="Y431" s="79">
        <f t="shared" si="176"/>
        <v>0.25</v>
      </c>
      <c r="Z431" s="79">
        <f t="shared" si="176"/>
        <v>2.9411764705882353E-2</v>
      </c>
      <c r="AA431" s="79">
        <f t="shared" si="176"/>
        <v>0</v>
      </c>
      <c r="AB431" s="79">
        <f t="shared" si="176"/>
        <v>0</v>
      </c>
      <c r="AP431" t="s">
        <v>288</v>
      </c>
      <c r="AQ431">
        <f t="shared" ref="AQ431:AT434" si="178">COUNTIFS(AQ$5:AQ$265,"="&amp;$AP$421,$AC$5:$AC$265,"="&amp;$AP431)</f>
        <v>0</v>
      </c>
      <c r="AR431">
        <f t="shared" si="178"/>
        <v>0</v>
      </c>
      <c r="AS431">
        <f t="shared" si="178"/>
        <v>4</v>
      </c>
      <c r="AT431">
        <f t="shared" si="178"/>
        <v>7</v>
      </c>
      <c r="BA431" s="80"/>
      <c r="BB431" s="80"/>
      <c r="BC431" s="80"/>
      <c r="BD431" s="80"/>
      <c r="BE431" s="80"/>
      <c r="BF431" s="80"/>
      <c r="BG431" s="80"/>
      <c r="BH431" s="80"/>
      <c r="BI431" s="80"/>
      <c r="BJ431" s="84"/>
      <c r="BQ431" s="1"/>
    </row>
    <row r="432" spans="1:70" x14ac:dyDescent="0.2">
      <c r="A432" s="50"/>
      <c r="F432" s="2" t="s">
        <v>515</v>
      </c>
      <c r="G432">
        <f t="shared" si="175"/>
        <v>76</v>
      </c>
      <c r="H432">
        <f t="shared" si="173"/>
        <v>22</v>
      </c>
      <c r="I432">
        <f t="shared" si="173"/>
        <v>45</v>
      </c>
      <c r="J432">
        <f t="shared" si="173"/>
        <v>4</v>
      </c>
      <c r="K432">
        <f t="shared" si="173"/>
        <v>5</v>
      </c>
      <c r="X432" s="60"/>
      <c r="Y432" s="60"/>
      <c r="Z432" s="60"/>
      <c r="AA432" s="60"/>
      <c r="AB432" s="60"/>
      <c r="AI432" s="32" t="s">
        <v>1649</v>
      </c>
      <c r="AJ432" s="70" t="s">
        <v>1714</v>
      </c>
      <c r="AK432" s="70" t="s">
        <v>1715</v>
      </c>
      <c r="AL432" s="70" t="s">
        <v>1716</v>
      </c>
      <c r="AM432" s="70" t="s">
        <v>1717</v>
      </c>
      <c r="AP432" t="s">
        <v>160</v>
      </c>
      <c r="AQ432">
        <f t="shared" si="178"/>
        <v>6</v>
      </c>
      <c r="AR432">
        <f t="shared" si="178"/>
        <v>0</v>
      </c>
      <c r="AS432">
        <f t="shared" si="178"/>
        <v>6</v>
      </c>
      <c r="AT432">
        <f t="shared" si="178"/>
        <v>20</v>
      </c>
      <c r="AZ432" s="37"/>
      <c r="BA432" s="63"/>
      <c r="BB432" s="63"/>
      <c r="BC432" s="63"/>
      <c r="BD432" s="63"/>
      <c r="BE432" s="63"/>
      <c r="BF432" s="63"/>
      <c r="BG432" s="63"/>
      <c r="BH432" s="63"/>
      <c r="BI432" s="63"/>
      <c r="BJ432" s="84"/>
      <c r="BQ432" s="1"/>
    </row>
    <row r="433" spans="1:69" x14ac:dyDescent="0.2">
      <c r="A433" s="50"/>
      <c r="F433" s="1" t="s">
        <v>643</v>
      </c>
      <c r="G433">
        <f t="shared" si="175"/>
        <v>71</v>
      </c>
      <c r="H433">
        <f t="shared" si="173"/>
        <v>24</v>
      </c>
      <c r="I433">
        <f t="shared" si="173"/>
        <v>24</v>
      </c>
      <c r="J433">
        <f t="shared" si="173"/>
        <v>3</v>
      </c>
      <c r="K433">
        <f t="shared" si="173"/>
        <v>20</v>
      </c>
      <c r="W433" s="70" t="s">
        <v>1745</v>
      </c>
      <c r="X433" s="79">
        <f t="shared" ref="X433:AB433" si="179">AG419/X$428</f>
        <v>0.52107279693486586</v>
      </c>
      <c r="Y433" s="79">
        <f t="shared" si="179"/>
        <v>0.58333333333333337</v>
      </c>
      <c r="Z433" s="79">
        <f t="shared" si="179"/>
        <v>0.63970588235294112</v>
      </c>
      <c r="AA433" s="79">
        <f t="shared" si="179"/>
        <v>0.27272727272727271</v>
      </c>
      <c r="AB433" s="79">
        <f t="shared" si="179"/>
        <v>0.32051282051282054</v>
      </c>
      <c r="AI433" s="32" t="s">
        <v>1649</v>
      </c>
      <c r="AJ433" t="s">
        <v>288</v>
      </c>
      <c r="AK433" t="s">
        <v>160</v>
      </c>
      <c r="AL433" t="s">
        <v>248</v>
      </c>
      <c r="AM433" t="s">
        <v>596</v>
      </c>
      <c r="AP433" t="s">
        <v>248</v>
      </c>
      <c r="AQ433">
        <f t="shared" si="178"/>
        <v>0</v>
      </c>
      <c r="AR433">
        <f t="shared" si="178"/>
        <v>0</v>
      </c>
      <c r="AS433">
        <f t="shared" si="178"/>
        <v>0</v>
      </c>
      <c r="AT433">
        <f t="shared" si="178"/>
        <v>3</v>
      </c>
      <c r="AZ433" s="37"/>
      <c r="BA433" s="63"/>
      <c r="BB433" s="63"/>
      <c r="BC433" s="63"/>
      <c r="BD433" s="63"/>
      <c r="BE433" s="63"/>
      <c r="BF433" s="63"/>
      <c r="BG433" s="63"/>
      <c r="BH433" s="63"/>
      <c r="BI433" s="63"/>
      <c r="BJ433" s="84"/>
      <c r="BQ433" s="1"/>
    </row>
    <row r="434" spans="1:69" x14ac:dyDescent="0.2">
      <c r="A434" s="50"/>
      <c r="F434" s="1" t="s">
        <v>676</v>
      </c>
      <c r="G434">
        <f t="shared" si="175"/>
        <v>38</v>
      </c>
      <c r="H434">
        <f t="shared" si="173"/>
        <v>0</v>
      </c>
      <c r="I434">
        <f t="shared" si="173"/>
        <v>13</v>
      </c>
      <c r="J434">
        <f t="shared" si="173"/>
        <v>2</v>
      </c>
      <c r="K434">
        <f t="shared" si="173"/>
        <v>23</v>
      </c>
      <c r="W434" s="70" t="s">
        <v>1746</v>
      </c>
      <c r="X434" s="79">
        <f t="shared" ref="X434:AB434" si="180">AG420/X$428</f>
        <v>6.1302681992337162E-2</v>
      </c>
      <c r="Y434" s="79">
        <f t="shared" si="180"/>
        <v>0.33333333333333331</v>
      </c>
      <c r="Z434" s="79">
        <f t="shared" si="180"/>
        <v>1.4705882352941176E-2</v>
      </c>
      <c r="AA434" s="79">
        <f t="shared" si="180"/>
        <v>0</v>
      </c>
      <c r="AB434" s="79">
        <f t="shared" si="180"/>
        <v>2.564102564102564E-2</v>
      </c>
      <c r="AH434" s="1" t="s">
        <v>268</v>
      </c>
      <c r="AI434">
        <f>COUNTIF($AI$5:$AI$265, "*"&amp;$AH434&amp;"*")</f>
        <v>78</v>
      </c>
      <c r="AJ434">
        <f t="shared" ref="AJ434:AM449" si="181">COUNTIFS($AI$5:$AI$265, "*"&amp;$AH434&amp;"*",$AC$5:$AC$265,"="&amp;AI$403)</f>
        <v>21</v>
      </c>
      <c r="AK434">
        <f t="shared" si="181"/>
        <v>54</v>
      </c>
      <c r="AL434">
        <f t="shared" si="181"/>
        <v>1</v>
      </c>
      <c r="AM434">
        <f t="shared" si="181"/>
        <v>2</v>
      </c>
      <c r="AP434" t="s">
        <v>596</v>
      </c>
      <c r="AQ434">
        <f t="shared" si="178"/>
        <v>7</v>
      </c>
      <c r="AR434">
        <f t="shared" si="178"/>
        <v>5</v>
      </c>
      <c r="AS434">
        <f t="shared" si="178"/>
        <v>7</v>
      </c>
      <c r="AT434">
        <f t="shared" si="178"/>
        <v>24</v>
      </c>
      <c r="AZ434" s="37"/>
      <c r="BA434" s="63"/>
      <c r="BB434" s="63"/>
      <c r="BC434" s="63"/>
      <c r="BD434" s="63"/>
      <c r="BE434" s="63"/>
      <c r="BF434" s="63"/>
      <c r="BG434" s="63"/>
      <c r="BH434" s="63"/>
      <c r="BI434" s="63"/>
      <c r="BJ434" s="84"/>
      <c r="BQ434" s="1"/>
    </row>
    <row r="435" spans="1:69" x14ac:dyDescent="0.2">
      <c r="A435" s="50"/>
      <c r="F435" s="1" t="s">
        <v>1359</v>
      </c>
      <c r="G435">
        <f t="shared" si="175"/>
        <v>4</v>
      </c>
      <c r="H435">
        <f t="shared" si="173"/>
        <v>0</v>
      </c>
      <c r="I435">
        <f t="shared" si="173"/>
        <v>1</v>
      </c>
      <c r="J435">
        <f t="shared" si="173"/>
        <v>0</v>
      </c>
      <c r="K435">
        <f t="shared" si="173"/>
        <v>3</v>
      </c>
      <c r="W435" s="70" t="s">
        <v>1747</v>
      </c>
      <c r="X435" s="79">
        <f t="shared" ref="X435:AB435" si="182">AG421/X$428</f>
        <v>3.8314176245210726E-3</v>
      </c>
      <c r="Y435" s="79">
        <f t="shared" si="182"/>
        <v>0</v>
      </c>
      <c r="Z435" s="79">
        <f t="shared" si="182"/>
        <v>7.3529411764705881E-3</v>
      </c>
      <c r="AA435" s="79">
        <f t="shared" si="182"/>
        <v>0</v>
      </c>
      <c r="AB435" s="79">
        <f t="shared" si="182"/>
        <v>0</v>
      </c>
      <c r="AH435" s="1" t="s">
        <v>339</v>
      </c>
      <c r="AI435">
        <f t="shared" ref="AI435:AI449" si="183">COUNTIF($AI$5:$AI$265, "*"&amp;$AH435&amp;"*")</f>
        <v>157</v>
      </c>
      <c r="AJ435">
        <f t="shared" si="181"/>
        <v>28</v>
      </c>
      <c r="AK435">
        <f t="shared" si="181"/>
        <v>95</v>
      </c>
      <c r="AL435">
        <f t="shared" si="181"/>
        <v>4</v>
      </c>
      <c r="AM435">
        <f t="shared" si="181"/>
        <v>30</v>
      </c>
      <c r="AQ435" s="32">
        <f t="shared" ref="AQ435:AT435" si="184">SUM(AQ431:AQ434)</f>
        <v>13</v>
      </c>
      <c r="AR435" s="32">
        <f t="shared" si="184"/>
        <v>5</v>
      </c>
      <c r="AS435" s="32">
        <f t="shared" si="184"/>
        <v>17</v>
      </c>
      <c r="AT435" s="32">
        <f t="shared" si="184"/>
        <v>54</v>
      </c>
      <c r="AZ435" s="37"/>
      <c r="BA435" s="37"/>
      <c r="BB435" s="37"/>
      <c r="BC435" s="37"/>
      <c r="BD435" s="37"/>
      <c r="BE435" s="37"/>
      <c r="BF435" s="37"/>
      <c r="BG435" s="37"/>
      <c r="BH435" s="37"/>
      <c r="BI435" s="37"/>
      <c r="BJ435" s="85"/>
      <c r="BQ435" s="1"/>
    </row>
    <row r="436" spans="1:69" x14ac:dyDescent="0.2">
      <c r="A436" s="50"/>
      <c r="G436" s="61">
        <f>SUM(G427:G435)</f>
        <v>432</v>
      </c>
      <c r="H436" s="61">
        <f>SUM(H427:H435)</f>
        <v>102</v>
      </c>
      <c r="I436" s="61">
        <f>SUM(I427:I435)</f>
        <v>230</v>
      </c>
      <c r="J436" s="61">
        <f>SUM(J427:J435)</f>
        <v>19</v>
      </c>
      <c r="K436" s="61">
        <f>SUM(K427:K435)</f>
        <v>81</v>
      </c>
      <c r="AH436" s="36" t="s">
        <v>1592</v>
      </c>
      <c r="AI436">
        <f t="shared" si="183"/>
        <v>15</v>
      </c>
      <c r="AJ436">
        <f t="shared" si="181"/>
        <v>7</v>
      </c>
      <c r="AK436">
        <f t="shared" si="181"/>
        <v>7</v>
      </c>
      <c r="AL436">
        <f t="shared" si="181"/>
        <v>0</v>
      </c>
      <c r="AM436">
        <f t="shared" si="181"/>
        <v>1</v>
      </c>
      <c r="AZ436" s="39"/>
      <c r="BA436" s="37"/>
      <c r="BB436" s="37"/>
      <c r="BC436" s="37"/>
      <c r="BD436" s="37"/>
      <c r="BE436" s="37"/>
      <c r="BF436" s="37"/>
      <c r="BG436" s="37"/>
      <c r="BH436" s="37"/>
      <c r="BI436" s="37"/>
      <c r="BJ436" s="85"/>
      <c r="BQ436" s="1"/>
    </row>
    <row r="437" spans="1:69" x14ac:dyDescent="0.2">
      <c r="A437" s="50"/>
      <c r="H437" s="32">
        <v>36</v>
      </c>
      <c r="I437">
        <v>136</v>
      </c>
      <c r="J437">
        <v>11</v>
      </c>
      <c r="K437">
        <v>78</v>
      </c>
      <c r="W437" s="24" t="s">
        <v>1750</v>
      </c>
      <c r="X437" s="79">
        <f>AI453/X$428</f>
        <v>0.60919540229885061</v>
      </c>
      <c r="Y437" s="79">
        <f t="shared" ref="Y437:AB437" si="185">AJ453/Y$428</f>
        <v>0.80555555555555558</v>
      </c>
      <c r="Z437" s="79">
        <f t="shared" si="185"/>
        <v>0.70588235294117652</v>
      </c>
      <c r="AA437" s="79">
        <f t="shared" si="185"/>
        <v>0.36363636363636365</v>
      </c>
      <c r="AB437" s="79">
        <f t="shared" si="185"/>
        <v>0.38461538461538464</v>
      </c>
      <c r="AH437" t="s">
        <v>367</v>
      </c>
      <c r="AI437">
        <f t="shared" si="183"/>
        <v>54</v>
      </c>
      <c r="AJ437">
        <f t="shared" si="181"/>
        <v>17</v>
      </c>
      <c r="AK437">
        <f t="shared" si="181"/>
        <v>35</v>
      </c>
      <c r="AL437">
        <f t="shared" si="181"/>
        <v>1</v>
      </c>
      <c r="AM437">
        <f t="shared" si="181"/>
        <v>1</v>
      </c>
      <c r="AU437" s="82" t="s">
        <v>1649</v>
      </c>
      <c r="AV437" s="82" t="s">
        <v>1714</v>
      </c>
      <c r="AW437" s="82" t="s">
        <v>1715</v>
      </c>
      <c r="AX437" s="82" t="s">
        <v>1716</v>
      </c>
      <c r="AY437" s="82" t="s">
        <v>1717</v>
      </c>
      <c r="AZ437" s="37"/>
      <c r="BA437" s="63"/>
      <c r="BB437" s="63"/>
      <c r="BC437" s="63"/>
      <c r="BD437" s="63"/>
      <c r="BE437" s="63"/>
      <c r="BF437" s="63"/>
      <c r="BG437" s="63"/>
      <c r="BH437" s="63"/>
      <c r="BI437" s="63"/>
      <c r="BJ437" s="84"/>
      <c r="BQ437" s="1"/>
    </row>
    <row r="438" spans="1:69" x14ac:dyDescent="0.2">
      <c r="A438" s="50"/>
      <c r="G438" s="9" t="s">
        <v>1694</v>
      </c>
      <c r="H438" s="62">
        <f>H436/H437</f>
        <v>2.8333333333333335</v>
      </c>
      <c r="I438" s="62">
        <f t="shared" ref="I438:K438" si="186">I436/I437</f>
        <v>1.6911764705882353</v>
      </c>
      <c r="J438" s="62">
        <f t="shared" si="186"/>
        <v>1.7272727272727273</v>
      </c>
      <c r="K438" s="62">
        <f t="shared" si="186"/>
        <v>1.0384615384615385</v>
      </c>
      <c r="W438" s="24" t="s">
        <v>1748</v>
      </c>
      <c r="X438" s="79">
        <f t="shared" ref="X438:AB438" si="187">AI454/X$428</f>
        <v>0.34865900383141762</v>
      </c>
      <c r="Y438" s="79">
        <f t="shared" si="187"/>
        <v>0.61111111111111116</v>
      </c>
      <c r="Z438" s="79">
        <f t="shared" si="187"/>
        <v>0.375</v>
      </c>
      <c r="AA438" s="79">
        <f t="shared" si="187"/>
        <v>0.45454545454545453</v>
      </c>
      <c r="AB438" s="79">
        <f t="shared" si="187"/>
        <v>0.16666666666666666</v>
      </c>
      <c r="AH438" s="1" t="s">
        <v>250</v>
      </c>
      <c r="AI438">
        <f t="shared" si="183"/>
        <v>1</v>
      </c>
      <c r="AJ438">
        <f t="shared" si="181"/>
        <v>0</v>
      </c>
      <c r="AK438">
        <f t="shared" si="181"/>
        <v>0</v>
      </c>
      <c r="AL438">
        <f t="shared" si="181"/>
        <v>1</v>
      </c>
      <c r="AM438">
        <f t="shared" si="181"/>
        <v>0</v>
      </c>
      <c r="AT438" t="s">
        <v>1757</v>
      </c>
      <c r="AU438" s="59">
        <v>261</v>
      </c>
      <c r="AV438" s="60">
        <v>36</v>
      </c>
      <c r="AW438" s="60">
        <v>136</v>
      </c>
      <c r="AX438" s="60">
        <v>11</v>
      </c>
      <c r="AY438" s="60">
        <v>78</v>
      </c>
      <c r="AZ438" s="37"/>
      <c r="BA438" s="63"/>
      <c r="BB438" s="63"/>
      <c r="BC438" s="63"/>
      <c r="BD438" s="63"/>
      <c r="BE438" s="63"/>
      <c r="BF438" s="63"/>
      <c r="BG438" s="63"/>
      <c r="BH438" s="63"/>
      <c r="BI438" s="63"/>
      <c r="BJ438" s="84"/>
      <c r="BQ438" s="1"/>
    </row>
    <row r="439" spans="1:69" x14ac:dyDescent="0.2">
      <c r="A439" s="50"/>
      <c r="L439" s="70" t="s">
        <v>1714</v>
      </c>
      <c r="M439" s="70" t="s">
        <v>1715</v>
      </c>
      <c r="N439" s="70" t="s">
        <v>1716</v>
      </c>
      <c r="O439" s="70" t="s">
        <v>1717</v>
      </c>
      <c r="W439" s="24" t="s">
        <v>1635</v>
      </c>
      <c r="X439" s="79">
        <f t="shared" ref="X439:AB439" si="188">AI455/X$428</f>
        <v>0.2988505747126437</v>
      </c>
      <c r="Y439" s="79">
        <f t="shared" si="188"/>
        <v>0.58333333333333337</v>
      </c>
      <c r="Z439" s="79">
        <f t="shared" si="188"/>
        <v>0.39705882352941174</v>
      </c>
      <c r="AA439" s="79">
        <f t="shared" si="188"/>
        <v>9.0909090909090912E-2</v>
      </c>
      <c r="AB439" s="79">
        <f t="shared" si="188"/>
        <v>2.564102564102564E-2</v>
      </c>
      <c r="AH439" s="1" t="s">
        <v>543</v>
      </c>
      <c r="AI439">
        <f t="shared" si="183"/>
        <v>91</v>
      </c>
      <c r="AJ439">
        <f t="shared" si="181"/>
        <v>22</v>
      </c>
      <c r="AK439">
        <f t="shared" si="181"/>
        <v>51</v>
      </c>
      <c r="AL439">
        <f t="shared" si="181"/>
        <v>5</v>
      </c>
      <c r="AM439">
        <f t="shared" si="181"/>
        <v>13</v>
      </c>
      <c r="AT439" s="37"/>
      <c r="AU439" s="83"/>
      <c r="AV439" s="83"/>
      <c r="AW439" s="83"/>
      <c r="AX439" s="83"/>
      <c r="AY439" s="83"/>
      <c r="AZ439" s="37"/>
      <c r="BA439" s="63"/>
      <c r="BB439" s="63"/>
      <c r="BC439" s="63"/>
      <c r="BD439" s="63"/>
      <c r="BE439" s="63"/>
      <c r="BF439" s="63"/>
      <c r="BG439" s="63"/>
      <c r="BH439" s="63"/>
      <c r="BI439" s="63"/>
      <c r="BJ439" s="84"/>
      <c r="BQ439" s="1"/>
    </row>
    <row r="440" spans="1:69" x14ac:dyDescent="0.2">
      <c r="A440" s="50"/>
      <c r="I440" s="32" t="s">
        <v>1564</v>
      </c>
      <c r="J440" s="9" t="s">
        <v>1650</v>
      </c>
      <c r="K440" s="49" t="s">
        <v>1651</v>
      </c>
      <c r="L440" s="50" t="s">
        <v>288</v>
      </c>
      <c r="M440" s="50" t="s">
        <v>160</v>
      </c>
      <c r="N440" s="50" t="s">
        <v>248</v>
      </c>
      <c r="O440" s="50" t="s">
        <v>596</v>
      </c>
      <c r="W440" s="24" t="s">
        <v>1749</v>
      </c>
      <c r="X440" s="79">
        <f t="shared" ref="X440:AB440" si="189">AI456/X$428</f>
        <v>0.20689655172413793</v>
      </c>
      <c r="Y440" s="79">
        <f t="shared" si="189"/>
        <v>0.47222222222222221</v>
      </c>
      <c r="Z440" s="79">
        <f t="shared" si="189"/>
        <v>0.25735294117647056</v>
      </c>
      <c r="AA440" s="79">
        <f t="shared" si="189"/>
        <v>9.0909090909090912E-2</v>
      </c>
      <c r="AB440" s="79">
        <f t="shared" si="189"/>
        <v>1.282051282051282E-2</v>
      </c>
      <c r="AH440" t="s">
        <v>1590</v>
      </c>
      <c r="AI440">
        <f t="shared" si="183"/>
        <v>2</v>
      </c>
      <c r="AJ440">
        <f t="shared" si="181"/>
        <v>0</v>
      </c>
      <c r="AK440">
        <f t="shared" si="181"/>
        <v>1</v>
      </c>
      <c r="AL440">
        <f t="shared" si="181"/>
        <v>1</v>
      </c>
      <c r="AM440">
        <f t="shared" si="181"/>
        <v>0</v>
      </c>
      <c r="AT440" s="9" t="s">
        <v>1665</v>
      </c>
      <c r="AU440" s="60">
        <f>SUM(AV440:AY440)</f>
        <v>248</v>
      </c>
      <c r="AV440" s="60">
        <f>COUNTIFS(AQ$5:AQ$265,"="&amp;$AP$420,$AC$5:$AC$265,"="&amp;$AP425)</f>
        <v>36</v>
      </c>
      <c r="AW440" s="60">
        <f>COUNTIFS(AQ$5:AQ$265,"="&amp;$AP$420,$AC$5:$AC$265,"="&amp;$AP426)</f>
        <v>130</v>
      </c>
      <c r="AX440" s="60">
        <f>COUNTIFS(AQ$5:AQ$265,"="&amp;$AP$420,$AC$5:$AC$265,"="&amp;$AP427)</f>
        <v>11</v>
      </c>
      <c r="AY440" s="60">
        <f>COUNTIFS(AQ$5:AQ$265,"="&amp;$AP$420,$AC$5:$AC$265,"="&amp;$AP428)</f>
        <v>71</v>
      </c>
      <c r="AZ440" s="37"/>
      <c r="BA440" s="63"/>
      <c r="BB440" s="63"/>
      <c r="BC440" s="63"/>
      <c r="BD440" s="63"/>
      <c r="BE440" s="63"/>
      <c r="BF440" s="63"/>
      <c r="BG440" s="63"/>
      <c r="BH440" s="63"/>
      <c r="BI440" s="63"/>
      <c r="BJ440" s="84"/>
      <c r="BQ440" s="1"/>
    </row>
    <row r="441" spans="1:69" x14ac:dyDescent="0.2">
      <c r="A441" s="50"/>
      <c r="H441" s="70" t="s">
        <v>1704</v>
      </c>
      <c r="I441" s="1" t="s">
        <v>16</v>
      </c>
      <c r="J441">
        <f>COUNTIF(J$5:J$265,"="&amp;I441)</f>
        <v>114</v>
      </c>
      <c r="K441">
        <f>COUNTIF(K$5:K$265,"="&amp;I441)</f>
        <v>146</v>
      </c>
      <c r="L441">
        <f t="shared" ref="L441:O444" si="190">COUNTIFS($K$5:$K$265,"="&amp;$I441,$AC$5:$AC$265,"="&amp;L$440)</f>
        <v>13</v>
      </c>
      <c r="M441">
        <f t="shared" si="190"/>
        <v>69</v>
      </c>
      <c r="N441">
        <f t="shared" si="190"/>
        <v>8</v>
      </c>
      <c r="O441">
        <f t="shared" si="190"/>
        <v>56</v>
      </c>
      <c r="W441" s="24" t="s">
        <v>1751</v>
      </c>
      <c r="X441" s="79">
        <f t="shared" ref="X441:AB441" si="191">AI457/X$428</f>
        <v>5.7471264367816091E-2</v>
      </c>
      <c r="Y441" s="79">
        <f t="shared" si="191"/>
        <v>0.19444444444444445</v>
      </c>
      <c r="Z441" s="79">
        <f t="shared" si="191"/>
        <v>5.1470588235294115E-2</v>
      </c>
      <c r="AA441" s="79">
        <f t="shared" si="191"/>
        <v>0</v>
      </c>
      <c r="AB441" s="79">
        <f t="shared" si="191"/>
        <v>1.282051282051282E-2</v>
      </c>
      <c r="AH441" s="1" t="s">
        <v>1084</v>
      </c>
      <c r="AI441">
        <f t="shared" si="183"/>
        <v>1</v>
      </c>
      <c r="AJ441">
        <f t="shared" si="181"/>
        <v>1</v>
      </c>
      <c r="AK441">
        <f t="shared" si="181"/>
        <v>0</v>
      </c>
      <c r="AL441">
        <f t="shared" si="181"/>
        <v>0</v>
      </c>
      <c r="AM441">
        <f t="shared" si="181"/>
        <v>0</v>
      </c>
      <c r="AT441" s="9" t="s">
        <v>1780</v>
      </c>
      <c r="AU441" s="60">
        <f t="shared" ref="AU441:AU443" si="192">SUM(AV441:AY441)</f>
        <v>256</v>
      </c>
      <c r="AV441" s="60">
        <f>COUNTIFS(AR$5:AR$265,"="&amp;$AP$420,$AC$5:$AC$265,"="&amp;$AP425)</f>
        <v>36</v>
      </c>
      <c r="AW441" s="60">
        <f>COUNTIFS(AR$5:AR$265,"="&amp;$AP$420,$AC$5:$AC$265,"="&amp;$AP426)</f>
        <v>136</v>
      </c>
      <c r="AX441" s="60">
        <f>COUNTIFS(AR$5:AR$265,"="&amp;$AP$420,$AC$5:$AC$265,"="&amp;$AP427)</f>
        <v>11</v>
      </c>
      <c r="AY441" s="60">
        <f>COUNTIFS(AR$5:AR$265,"="&amp;$AP$420,$AC$5:$AC$265,"="&amp;$AP428)</f>
        <v>73</v>
      </c>
      <c r="BQ441" s="1"/>
    </row>
    <row r="442" spans="1:69" x14ac:dyDescent="0.2">
      <c r="A442" s="50"/>
      <c r="H442" s="70" t="s">
        <v>1705</v>
      </c>
      <c r="I442" s="1" t="s">
        <v>23</v>
      </c>
      <c r="J442">
        <f t="shared" ref="J442:J443" si="193">COUNTIF(J$5:J$265,"="&amp;I442)</f>
        <v>66</v>
      </c>
      <c r="K442">
        <f t="shared" ref="K442:K443" si="194">COUNTIF(K$5:K$265,"="&amp;I442)</f>
        <v>62</v>
      </c>
      <c r="L442">
        <f t="shared" si="190"/>
        <v>12</v>
      </c>
      <c r="M442">
        <f t="shared" si="190"/>
        <v>35</v>
      </c>
      <c r="N442">
        <f t="shared" si="190"/>
        <v>1</v>
      </c>
      <c r="O442">
        <f t="shared" si="190"/>
        <v>14</v>
      </c>
      <c r="W442" s="24" t="s">
        <v>1752</v>
      </c>
      <c r="X442" s="79">
        <f t="shared" ref="X442:AB442" si="195">AI458/X$428</f>
        <v>1.1494252873563218E-2</v>
      </c>
      <c r="Y442" s="79">
        <f t="shared" si="195"/>
        <v>0</v>
      </c>
      <c r="Z442" s="79">
        <f t="shared" si="195"/>
        <v>1.4705882352941176E-2</v>
      </c>
      <c r="AA442" s="79">
        <f t="shared" si="195"/>
        <v>9.0909090909090912E-2</v>
      </c>
      <c r="AB442" s="79">
        <f t="shared" si="195"/>
        <v>0</v>
      </c>
      <c r="AH442" s="1" t="s">
        <v>1230</v>
      </c>
      <c r="AI442">
        <f t="shared" si="183"/>
        <v>1</v>
      </c>
      <c r="AJ442">
        <f t="shared" si="181"/>
        <v>0</v>
      </c>
      <c r="AK442">
        <f t="shared" si="181"/>
        <v>0</v>
      </c>
      <c r="AL442">
        <f t="shared" si="181"/>
        <v>0</v>
      </c>
      <c r="AM442">
        <f t="shared" si="181"/>
        <v>1</v>
      </c>
      <c r="AT442" s="9" t="s">
        <v>1779</v>
      </c>
      <c r="AU442" s="60">
        <f t="shared" si="192"/>
        <v>244</v>
      </c>
      <c r="AV442" s="60">
        <f>COUNTIFS(AS$5:AS$265,"="&amp;$AP$420,$AC$5:$AC$265,"="&amp;$AP425)</f>
        <v>32</v>
      </c>
      <c r="AW442" s="60">
        <f>COUNTIFS(AS$5:AS$265,"="&amp;$AP$420,$AC$5:$AC$265,"="&amp;$AP426)</f>
        <v>130</v>
      </c>
      <c r="AX442" s="60">
        <f>COUNTIFS(AS$5:AS$265,"="&amp;$AP$420,$AC$5:$AC$265,"="&amp;$AP427)</f>
        <v>11</v>
      </c>
      <c r="AY442" s="60">
        <f>COUNTIFS(AS$5:AS$265,"="&amp;$AP$420,$AC$5:$AC$265,"="&amp;$AP428)</f>
        <v>71</v>
      </c>
      <c r="BA442" s="53"/>
      <c r="BQ442" s="1"/>
    </row>
    <row r="443" spans="1:69" x14ac:dyDescent="0.2">
      <c r="A443" s="50"/>
      <c r="H443" s="70" t="s">
        <v>1706</v>
      </c>
      <c r="I443" s="1" t="s">
        <v>9</v>
      </c>
      <c r="J443">
        <f t="shared" si="193"/>
        <v>37</v>
      </c>
      <c r="K443">
        <f t="shared" si="194"/>
        <v>29</v>
      </c>
      <c r="L443">
        <f t="shared" si="190"/>
        <v>6</v>
      </c>
      <c r="M443">
        <f t="shared" si="190"/>
        <v>20</v>
      </c>
      <c r="N443">
        <f t="shared" si="190"/>
        <v>0</v>
      </c>
      <c r="O443">
        <f t="shared" si="190"/>
        <v>3</v>
      </c>
      <c r="V443" s="9" t="s">
        <v>1758</v>
      </c>
      <c r="W443" s="24" t="s">
        <v>1753</v>
      </c>
      <c r="X443" s="79">
        <f t="shared" ref="X443:AB443" si="196">AI459/X$428</f>
        <v>1.9157088122605363E-2</v>
      </c>
      <c r="Y443" s="79">
        <f t="shared" si="196"/>
        <v>2.7777777777777776E-2</v>
      </c>
      <c r="Z443" s="79">
        <f t="shared" si="196"/>
        <v>1.4705882352941176E-2</v>
      </c>
      <c r="AA443" s="79">
        <f t="shared" si="196"/>
        <v>9.0909090909090912E-2</v>
      </c>
      <c r="AB443" s="79">
        <f t="shared" si="196"/>
        <v>1.282051282051282E-2</v>
      </c>
      <c r="AH443" s="1" t="s">
        <v>1269</v>
      </c>
      <c r="AI443">
        <f t="shared" si="183"/>
        <v>1</v>
      </c>
      <c r="AJ443">
        <f t="shared" si="181"/>
        <v>0</v>
      </c>
      <c r="AK443">
        <f t="shared" si="181"/>
        <v>0</v>
      </c>
      <c r="AL443">
        <f t="shared" si="181"/>
        <v>0</v>
      </c>
      <c r="AM443">
        <f t="shared" si="181"/>
        <v>1</v>
      </c>
      <c r="AT443" s="9" t="s">
        <v>1667</v>
      </c>
      <c r="AU443" s="60">
        <f t="shared" si="192"/>
        <v>207</v>
      </c>
      <c r="AV443" s="60">
        <f>COUNTIFS(AT$5:AT$265,"="&amp;$AP$420,$AC$5:$AC$265,"="&amp;$AP425)</f>
        <v>29</v>
      </c>
      <c r="AW443" s="60">
        <f>COUNTIFS(AT$5:AT$265,"="&amp;$AP$420,$AC$5:$AC$265,"="&amp;$AP426)</f>
        <v>116</v>
      </c>
      <c r="AX443" s="60">
        <f>COUNTIFS(AT$5:AT$265,"="&amp;$AP$420,$AC$5:$AC$265,"="&amp;$AP427)</f>
        <v>8</v>
      </c>
      <c r="AY443" s="60">
        <f>COUNTIFS(AT$5:AT$265,"="&amp;$AP$420,$AC$5:$AC$265,"="&amp;$AP428)</f>
        <v>54</v>
      </c>
      <c r="BQ443" s="1"/>
    </row>
    <row r="444" spans="1:69" x14ac:dyDescent="0.2">
      <c r="A444" s="50"/>
      <c r="H444" s="70" t="s">
        <v>1707</v>
      </c>
      <c r="I444" s="1" t="s">
        <v>34</v>
      </c>
      <c r="J444">
        <f>COUNTIF(J$5:J$265,"="&amp;I444)</f>
        <v>44</v>
      </c>
      <c r="K444">
        <f>COUNTIF(K$5:K$265,"="&amp;I444)</f>
        <v>24</v>
      </c>
      <c r="L444">
        <f t="shared" si="190"/>
        <v>5</v>
      </c>
      <c r="M444">
        <f t="shared" si="190"/>
        <v>12</v>
      </c>
      <c r="N444">
        <f t="shared" si="190"/>
        <v>2</v>
      </c>
      <c r="O444">
        <f t="shared" si="190"/>
        <v>5</v>
      </c>
      <c r="V444" s="9" t="s">
        <v>1759</v>
      </c>
      <c r="W444" s="24" t="s">
        <v>1754</v>
      </c>
      <c r="X444" s="79">
        <f t="shared" ref="X444:AB444" si="197">AI460/X$428</f>
        <v>0.2413793103448276</v>
      </c>
      <c r="Y444" s="79">
        <f t="shared" si="197"/>
        <v>0.1111111111111111</v>
      </c>
      <c r="Z444" s="79">
        <f t="shared" si="197"/>
        <v>0.10294117647058823</v>
      </c>
      <c r="AA444" s="79">
        <f t="shared" si="197"/>
        <v>0.36363636363636365</v>
      </c>
      <c r="AB444" s="79">
        <f t="shared" si="197"/>
        <v>0.52564102564102566</v>
      </c>
      <c r="AH444" s="36" t="s">
        <v>777</v>
      </c>
      <c r="AI444">
        <f t="shared" si="183"/>
        <v>1</v>
      </c>
      <c r="AJ444">
        <f t="shared" si="181"/>
        <v>0</v>
      </c>
      <c r="AK444">
        <f t="shared" si="181"/>
        <v>1</v>
      </c>
      <c r="AL444">
        <f t="shared" si="181"/>
        <v>0</v>
      </c>
      <c r="AM444">
        <f t="shared" si="181"/>
        <v>0</v>
      </c>
      <c r="BJ444" t="s">
        <v>1649</v>
      </c>
      <c r="BK444" t="s">
        <v>288</v>
      </c>
      <c r="BL444" t="s">
        <v>160</v>
      </c>
      <c r="BM444" t="s">
        <v>248</v>
      </c>
      <c r="BN444" t="s">
        <v>596</v>
      </c>
      <c r="BQ444" s="1"/>
    </row>
    <row r="445" spans="1:69" x14ac:dyDescent="0.2">
      <c r="A445" s="50"/>
      <c r="AH445" s="1" t="s">
        <v>198</v>
      </c>
      <c r="AI445">
        <f t="shared" si="183"/>
        <v>62</v>
      </c>
      <c r="AJ445">
        <f t="shared" si="181"/>
        <v>4</v>
      </c>
      <c r="AK445">
        <f t="shared" si="181"/>
        <v>14</v>
      </c>
      <c r="AL445">
        <f t="shared" si="181"/>
        <v>4</v>
      </c>
      <c r="AM445">
        <f t="shared" si="181"/>
        <v>40</v>
      </c>
      <c r="BH445" s="45" t="s">
        <v>1844</v>
      </c>
      <c r="BI445" s="1" t="s">
        <v>180</v>
      </c>
      <c r="BJ445">
        <f>COUNTIF($BJ$5:$BJ$265,"*"&amp;$BI445&amp;"*")</f>
        <v>97</v>
      </c>
      <c r="BK445">
        <f>COUNTIFS($BJ$5:$BJ$265,"*"&amp;$BI445&amp;"*",$AC$5:$AC$265,"="&amp;BK$444)</f>
        <v>10</v>
      </c>
      <c r="BL445">
        <f t="shared" ref="BK445:BN452" si="198">COUNTIFS($BJ$5:$BJ$265,"*"&amp;$BI445&amp;"*",$AC$5:$AC$265,"="&amp;BL$444)</f>
        <v>54</v>
      </c>
      <c r="BM445">
        <f t="shared" si="198"/>
        <v>3</v>
      </c>
      <c r="BN445">
        <f t="shared" si="198"/>
        <v>30</v>
      </c>
      <c r="BQ445" s="1"/>
    </row>
    <row r="446" spans="1:69" x14ac:dyDescent="0.2">
      <c r="A446" s="50"/>
      <c r="J446">
        <f>SUM(J441:J444)</f>
        <v>261</v>
      </c>
      <c r="K446" s="32">
        <f>SUM(K441:K444)</f>
        <v>261</v>
      </c>
      <c r="L446" s="32">
        <f t="shared" ref="L446:O446" si="199">SUM(L441:L444)</f>
        <v>36</v>
      </c>
      <c r="M446" s="32">
        <f t="shared" si="199"/>
        <v>136</v>
      </c>
      <c r="N446" s="32">
        <f t="shared" si="199"/>
        <v>11</v>
      </c>
      <c r="O446" s="32">
        <f t="shared" si="199"/>
        <v>78</v>
      </c>
      <c r="W446" s="70" t="s">
        <v>1761</v>
      </c>
      <c r="X446" s="63"/>
      <c r="Y446" s="63"/>
      <c r="Z446" s="63"/>
      <c r="AA446" s="63"/>
      <c r="AB446" s="63"/>
      <c r="AH446" t="s">
        <v>1591</v>
      </c>
      <c r="AI446">
        <f t="shared" si="183"/>
        <v>1</v>
      </c>
      <c r="AJ446">
        <f t="shared" si="181"/>
        <v>1</v>
      </c>
      <c r="AK446">
        <f t="shared" si="181"/>
        <v>0</v>
      </c>
      <c r="AL446">
        <f t="shared" si="181"/>
        <v>0</v>
      </c>
      <c r="AM446">
        <f t="shared" si="181"/>
        <v>0</v>
      </c>
      <c r="BI446" s="1" t="s">
        <v>207</v>
      </c>
      <c r="BJ446">
        <f t="shared" ref="BJ446:BJ452" si="200">COUNTIF($BJ$5:$BJ$265,"*"&amp;$BI446&amp;"*")</f>
        <v>163</v>
      </c>
      <c r="BK446">
        <f t="shared" si="198"/>
        <v>17</v>
      </c>
      <c r="BL446">
        <f t="shared" si="198"/>
        <v>89</v>
      </c>
      <c r="BM446">
        <f t="shared" si="198"/>
        <v>10</v>
      </c>
      <c r="BN446">
        <f t="shared" si="198"/>
        <v>47</v>
      </c>
      <c r="BQ446" s="1"/>
    </row>
    <row r="447" spans="1:69" x14ac:dyDescent="0.2">
      <c r="A447" s="50"/>
      <c r="K447" s="32"/>
      <c r="L447" s="32">
        <f>SUM(L446:O446)</f>
        <v>261</v>
      </c>
      <c r="M447" s="32"/>
      <c r="N447" s="32"/>
      <c r="O447" s="32"/>
      <c r="W447" s="81" t="s">
        <v>290</v>
      </c>
      <c r="X447" s="80">
        <f>AJ533/X$428</f>
        <v>4.9808429118773943E-2</v>
      </c>
      <c r="Y447" s="80">
        <f t="shared" ref="Y447:AB447" si="201">AK533/Y$428</f>
        <v>0.1388888888888889</v>
      </c>
      <c r="Z447" s="80">
        <f t="shared" si="201"/>
        <v>2.2058823529411766E-2</v>
      </c>
      <c r="AA447" s="80">
        <f t="shared" si="201"/>
        <v>9.0909090909090912E-2</v>
      </c>
      <c r="AB447" s="80">
        <f t="shared" si="201"/>
        <v>5.128205128205128E-2</v>
      </c>
      <c r="AH447" t="s">
        <v>1593</v>
      </c>
      <c r="AI447">
        <f t="shared" si="183"/>
        <v>1</v>
      </c>
      <c r="AJ447">
        <f t="shared" si="181"/>
        <v>0</v>
      </c>
      <c r="AK447">
        <f t="shared" si="181"/>
        <v>1</v>
      </c>
      <c r="AL447">
        <f t="shared" si="181"/>
        <v>0</v>
      </c>
      <c r="AM447">
        <f t="shared" si="181"/>
        <v>0</v>
      </c>
      <c r="BI447" s="1" t="s">
        <v>389</v>
      </c>
      <c r="BJ447">
        <f t="shared" si="200"/>
        <v>107</v>
      </c>
      <c r="BK447">
        <f t="shared" si="198"/>
        <v>12</v>
      </c>
      <c r="BL447">
        <f t="shared" si="198"/>
        <v>59</v>
      </c>
      <c r="BM447">
        <f t="shared" si="198"/>
        <v>4</v>
      </c>
      <c r="BN447">
        <f t="shared" si="198"/>
        <v>32</v>
      </c>
      <c r="BQ447" s="1"/>
    </row>
    <row r="448" spans="1:69" x14ac:dyDescent="0.2">
      <c r="A448" s="50"/>
      <c r="I448" s="1" t="s">
        <v>16</v>
      </c>
      <c r="J448" s="33">
        <f>J441/J$287</f>
        <v>0.43678160919540232</v>
      </c>
      <c r="K448" s="33">
        <f>K441/K$446</f>
        <v>0.55938697318007657</v>
      </c>
      <c r="L448" s="33">
        <f t="shared" ref="L448:O448" si="202">L441/L$446</f>
        <v>0.3611111111111111</v>
      </c>
      <c r="M448" s="33">
        <f t="shared" si="202"/>
        <v>0.50735294117647056</v>
      </c>
      <c r="N448" s="33">
        <f t="shared" si="202"/>
        <v>0.72727272727272729</v>
      </c>
      <c r="O448" s="33">
        <f t="shared" si="202"/>
        <v>0.71794871794871795</v>
      </c>
      <c r="W448" s="81" t="s">
        <v>326</v>
      </c>
      <c r="X448" s="80">
        <f t="shared" ref="X448:AB448" si="203">AJ534/X$428</f>
        <v>0.13409961685823754</v>
      </c>
      <c r="Y448" s="80">
        <f t="shared" si="203"/>
        <v>0.25</v>
      </c>
      <c r="Z448" s="80">
        <f t="shared" si="203"/>
        <v>0.15441176470588236</v>
      </c>
      <c r="AA448" s="80">
        <f t="shared" si="203"/>
        <v>0</v>
      </c>
      <c r="AB448" s="80">
        <f t="shared" si="203"/>
        <v>6.4102564102564097E-2</v>
      </c>
      <c r="AH448" t="s">
        <v>1595</v>
      </c>
      <c r="AI448">
        <f t="shared" si="183"/>
        <v>1</v>
      </c>
      <c r="AJ448">
        <f t="shared" si="181"/>
        <v>0</v>
      </c>
      <c r="AK448">
        <f t="shared" si="181"/>
        <v>1</v>
      </c>
      <c r="AL448">
        <f t="shared" si="181"/>
        <v>0</v>
      </c>
      <c r="AM448">
        <f t="shared" si="181"/>
        <v>0</v>
      </c>
      <c r="BI448" s="1" t="s">
        <v>295</v>
      </c>
      <c r="BJ448">
        <f t="shared" si="200"/>
        <v>105</v>
      </c>
      <c r="BK448">
        <f t="shared" si="198"/>
        <v>21</v>
      </c>
      <c r="BL448">
        <f t="shared" si="198"/>
        <v>56</v>
      </c>
      <c r="BM448">
        <f t="shared" si="198"/>
        <v>4</v>
      </c>
      <c r="BN448">
        <f t="shared" si="198"/>
        <v>24</v>
      </c>
      <c r="BQ448" s="1"/>
    </row>
    <row r="449" spans="1:69" x14ac:dyDescent="0.2">
      <c r="A449" s="50"/>
      <c r="I449" s="1" t="s">
        <v>23</v>
      </c>
      <c r="J449" s="33">
        <f t="shared" ref="J449" si="204">J442/J$287</f>
        <v>0.25287356321839083</v>
      </c>
      <c r="K449" s="33">
        <f t="shared" ref="K449:O451" si="205">K442/K$446</f>
        <v>0.23754789272030652</v>
      </c>
      <c r="L449" s="33">
        <f t="shared" si="205"/>
        <v>0.33333333333333331</v>
      </c>
      <c r="M449" s="33">
        <f t="shared" si="205"/>
        <v>0.25735294117647056</v>
      </c>
      <c r="N449" s="33">
        <f t="shared" si="205"/>
        <v>9.0909090909090912E-2</v>
      </c>
      <c r="O449" s="33">
        <f t="shared" si="205"/>
        <v>0.17948717948717949</v>
      </c>
      <c r="W449" s="81" t="s">
        <v>480</v>
      </c>
      <c r="X449" s="80">
        <f t="shared" ref="X449:AB449" si="206">AJ535/X$428</f>
        <v>4.5977011494252873E-2</v>
      </c>
      <c r="Y449" s="80">
        <f t="shared" si="206"/>
        <v>0.22222222222222221</v>
      </c>
      <c r="Z449" s="80">
        <f t="shared" si="206"/>
        <v>2.2058823529411766E-2</v>
      </c>
      <c r="AA449" s="80">
        <f t="shared" si="206"/>
        <v>0</v>
      </c>
      <c r="AB449" s="80">
        <f t="shared" si="206"/>
        <v>1.282051282051282E-2</v>
      </c>
      <c r="AH449" t="s">
        <v>1594</v>
      </c>
      <c r="AI449">
        <f t="shared" si="183"/>
        <v>1</v>
      </c>
      <c r="AJ449">
        <f t="shared" si="181"/>
        <v>0</v>
      </c>
      <c r="AK449">
        <f t="shared" si="181"/>
        <v>1</v>
      </c>
      <c r="AL449">
        <f t="shared" si="181"/>
        <v>0</v>
      </c>
      <c r="AM449">
        <f t="shared" si="181"/>
        <v>0</v>
      </c>
      <c r="BI449" s="1" t="s">
        <v>316</v>
      </c>
      <c r="BJ449">
        <f t="shared" si="200"/>
        <v>1</v>
      </c>
      <c r="BK449">
        <f t="shared" si="198"/>
        <v>0</v>
      </c>
      <c r="BL449">
        <f t="shared" si="198"/>
        <v>1</v>
      </c>
      <c r="BM449">
        <f t="shared" si="198"/>
        <v>0</v>
      </c>
      <c r="BN449">
        <f t="shared" si="198"/>
        <v>0</v>
      </c>
      <c r="BQ449" s="1"/>
    </row>
    <row r="450" spans="1:69" x14ac:dyDescent="0.2">
      <c r="A450" s="50"/>
      <c r="I450" s="1" t="s">
        <v>9</v>
      </c>
      <c r="J450" s="33">
        <f t="shared" ref="J450" si="207">J443/J$287</f>
        <v>0.1417624521072797</v>
      </c>
      <c r="K450" s="33">
        <f t="shared" si="205"/>
        <v>0.1111111111111111</v>
      </c>
      <c r="L450" s="33">
        <f t="shared" si="205"/>
        <v>0.16666666666666666</v>
      </c>
      <c r="M450" s="33">
        <f t="shared" si="205"/>
        <v>0.14705882352941177</v>
      </c>
      <c r="N450" s="33">
        <f t="shared" si="205"/>
        <v>0</v>
      </c>
      <c r="O450" s="33">
        <f t="shared" si="205"/>
        <v>3.8461538461538464E-2</v>
      </c>
      <c r="W450" s="81" t="s">
        <v>269</v>
      </c>
      <c r="X450" s="80">
        <f t="shared" ref="X450:AB450" si="208">AJ536/X$428</f>
        <v>3.8314176245210726E-3</v>
      </c>
      <c r="Y450" s="80">
        <f t="shared" si="208"/>
        <v>0</v>
      </c>
      <c r="Z450" s="80">
        <f t="shared" si="208"/>
        <v>0</v>
      </c>
      <c r="AA450" s="80">
        <f t="shared" si="208"/>
        <v>0</v>
      </c>
      <c r="AB450" s="80">
        <f t="shared" si="208"/>
        <v>1.282051282051282E-2</v>
      </c>
      <c r="AJ450">
        <f>SUM(AJ434:AJ449)</f>
        <v>101</v>
      </c>
      <c r="AK450">
        <f t="shared" ref="AK450:AM450" si="209">SUM(AK434:AK449)</f>
        <v>261</v>
      </c>
      <c r="AL450">
        <f t="shared" si="209"/>
        <v>17</v>
      </c>
      <c r="AM450">
        <f t="shared" si="209"/>
        <v>89</v>
      </c>
      <c r="AU450" t="s">
        <v>1649</v>
      </c>
      <c r="AV450" t="s">
        <v>288</v>
      </c>
      <c r="AW450" t="s">
        <v>160</v>
      </c>
      <c r="AX450" t="s">
        <v>248</v>
      </c>
      <c r="AY450" t="s">
        <v>596</v>
      </c>
      <c r="AZ450" s="32"/>
      <c r="BI450" s="1" t="s">
        <v>960</v>
      </c>
      <c r="BJ450">
        <f t="shared" si="200"/>
        <v>1</v>
      </c>
      <c r="BK450">
        <f t="shared" si="198"/>
        <v>0</v>
      </c>
      <c r="BL450">
        <f t="shared" si="198"/>
        <v>1</v>
      </c>
      <c r="BM450">
        <f t="shared" si="198"/>
        <v>0</v>
      </c>
      <c r="BN450">
        <f t="shared" si="198"/>
        <v>0</v>
      </c>
      <c r="BQ450" s="1"/>
    </row>
    <row r="451" spans="1:69" x14ac:dyDescent="0.2">
      <c r="A451" s="50"/>
      <c r="I451" s="1" t="s">
        <v>34</v>
      </c>
      <c r="J451" s="33">
        <f t="shared" ref="J451" si="210">J444/J$287</f>
        <v>0.16858237547892721</v>
      </c>
      <c r="K451" s="33">
        <f t="shared" si="205"/>
        <v>9.1954022988505746E-2</v>
      </c>
      <c r="L451" s="33">
        <f t="shared" si="205"/>
        <v>0.1388888888888889</v>
      </c>
      <c r="M451" s="33">
        <f t="shared" si="205"/>
        <v>8.8235294117647065E-2</v>
      </c>
      <c r="N451" s="33">
        <f t="shared" si="205"/>
        <v>0.18181818181818182</v>
      </c>
      <c r="O451" s="33">
        <f t="shared" si="205"/>
        <v>6.4102564102564097E-2</v>
      </c>
      <c r="W451" s="81" t="s">
        <v>1762</v>
      </c>
      <c r="X451" s="80">
        <f t="shared" ref="X451:AB451" si="211">AJ537/X$428</f>
        <v>0.63601532567049812</v>
      </c>
      <c r="Y451" s="80">
        <f t="shared" si="211"/>
        <v>0.25</v>
      </c>
      <c r="Z451" s="80">
        <f t="shared" si="211"/>
        <v>0.69852941176470584</v>
      </c>
      <c r="AA451" s="80">
        <f t="shared" si="211"/>
        <v>0.63636363636363635</v>
      </c>
      <c r="AB451" s="80">
        <f t="shared" si="211"/>
        <v>0.70512820512820518</v>
      </c>
      <c r="AI451">
        <f>SUM(AI434:AI449)</f>
        <v>468</v>
      </c>
      <c r="AJ451">
        <f>SUM(AJ450:AM450)</f>
        <v>468</v>
      </c>
      <c r="AS451" s="45" t="s">
        <v>1799</v>
      </c>
      <c r="AT451" s="1" t="s">
        <v>369</v>
      </c>
      <c r="AU451">
        <f>COUNTIF($AU$5:$AU$265,"*"&amp;$AT451&amp;"*")</f>
        <v>241</v>
      </c>
      <c r="AV451">
        <f t="shared" ref="AV451:AY455" si="212">COUNTIFS($AU$5:$AU$265,"*"&amp;$AT451&amp;"*",$AC$5:$AC$265,"="&amp;AV$450)</f>
        <v>35</v>
      </c>
      <c r="AW451">
        <f t="shared" si="212"/>
        <v>127</v>
      </c>
      <c r="AX451">
        <f t="shared" si="212"/>
        <v>11</v>
      </c>
      <c r="AY451">
        <f t="shared" si="212"/>
        <v>68</v>
      </c>
      <c r="AZ451" s="45" t="s">
        <v>1845</v>
      </c>
      <c r="BI451" s="1" t="s">
        <v>699</v>
      </c>
      <c r="BJ451">
        <f t="shared" si="200"/>
        <v>2</v>
      </c>
      <c r="BK451">
        <f t="shared" si="198"/>
        <v>1</v>
      </c>
      <c r="BL451">
        <f t="shared" si="198"/>
        <v>1</v>
      </c>
      <c r="BM451">
        <f t="shared" si="198"/>
        <v>0</v>
      </c>
      <c r="BN451">
        <f t="shared" si="198"/>
        <v>0</v>
      </c>
      <c r="BQ451" s="1"/>
    </row>
    <row r="452" spans="1:69" x14ac:dyDescent="0.2">
      <c r="A452" s="50"/>
      <c r="AH452" s="1"/>
      <c r="AI452" s="33"/>
      <c r="AJ452" s="70" t="s">
        <v>1714</v>
      </c>
      <c r="AK452" s="70" t="s">
        <v>1715</v>
      </c>
      <c r="AL452" s="70" t="s">
        <v>1716</v>
      </c>
      <c r="AM452" s="70" t="s">
        <v>1717</v>
      </c>
      <c r="AS452" s="89"/>
      <c r="AT452" s="1" t="s">
        <v>231</v>
      </c>
      <c r="AU452">
        <f t="shared" ref="AU452:AU455" si="213">COUNTIF($AU$5:$AU$265,"*"&amp;$AT452&amp;"*")</f>
        <v>222</v>
      </c>
      <c r="AV452">
        <f t="shared" si="212"/>
        <v>31</v>
      </c>
      <c r="AW452">
        <f t="shared" si="212"/>
        <v>121</v>
      </c>
      <c r="AX452">
        <f t="shared" si="212"/>
        <v>11</v>
      </c>
      <c r="AY452">
        <f t="shared" si="212"/>
        <v>59</v>
      </c>
      <c r="BI452" s="1" t="s">
        <v>1121</v>
      </c>
      <c r="BJ452">
        <f t="shared" si="200"/>
        <v>1</v>
      </c>
      <c r="BK452">
        <f t="shared" si="198"/>
        <v>0</v>
      </c>
      <c r="BL452">
        <f t="shared" si="198"/>
        <v>1</v>
      </c>
      <c r="BM452">
        <f t="shared" si="198"/>
        <v>0</v>
      </c>
      <c r="BN452">
        <f t="shared" si="198"/>
        <v>0</v>
      </c>
      <c r="BQ452" s="1"/>
    </row>
    <row r="453" spans="1:69" x14ac:dyDescent="0.2">
      <c r="A453" s="50"/>
      <c r="L453" s="9" t="s">
        <v>1652</v>
      </c>
      <c r="W453" s="70" t="s">
        <v>1763</v>
      </c>
      <c r="X453" s="63"/>
      <c r="Y453" s="63"/>
      <c r="Z453" s="63"/>
      <c r="AA453" s="63"/>
      <c r="AB453" s="63"/>
      <c r="AG453" s="9" t="s">
        <v>1750</v>
      </c>
      <c r="AH453" s="76" t="s">
        <v>339</v>
      </c>
      <c r="AI453" s="75">
        <v>159</v>
      </c>
      <c r="AJ453" s="75">
        <v>29</v>
      </c>
      <c r="AK453" s="75">
        <v>96</v>
      </c>
      <c r="AL453" s="75">
        <v>4</v>
      </c>
      <c r="AM453" s="75">
        <v>30</v>
      </c>
      <c r="AS453" s="89"/>
      <c r="AT453" s="1" t="s">
        <v>1612</v>
      </c>
      <c r="AU453">
        <f t="shared" si="213"/>
        <v>54</v>
      </c>
      <c r="AV453">
        <f t="shared" si="212"/>
        <v>9</v>
      </c>
      <c r="AW453">
        <f t="shared" si="212"/>
        <v>23</v>
      </c>
      <c r="AX453">
        <f t="shared" si="212"/>
        <v>1</v>
      </c>
      <c r="AY453">
        <f t="shared" si="212"/>
        <v>21</v>
      </c>
      <c r="BQ453" s="1"/>
    </row>
    <row r="454" spans="1:69" x14ac:dyDescent="0.2">
      <c r="A454" s="50"/>
      <c r="K454" s="1" t="s">
        <v>10</v>
      </c>
      <c r="L454">
        <f>COUNTIF(L$5:L$265,"="&amp;K454)</f>
        <v>205</v>
      </c>
      <c r="W454" s="81" t="s">
        <v>290</v>
      </c>
      <c r="X454" s="80">
        <f>AJ556/X$428</f>
        <v>0.1111111111111111</v>
      </c>
      <c r="Y454" s="80">
        <f t="shared" ref="Y454:AB454" si="214">AK556/Y$428</f>
        <v>0.1111111111111111</v>
      </c>
      <c r="Z454" s="80">
        <f t="shared" si="214"/>
        <v>9.5588235294117641E-2</v>
      </c>
      <c r="AA454" s="80">
        <f t="shared" si="214"/>
        <v>0.27272727272727271</v>
      </c>
      <c r="AB454" s="80">
        <f t="shared" si="214"/>
        <v>0.11538461538461539</v>
      </c>
      <c r="AG454" s="9" t="s">
        <v>1748</v>
      </c>
      <c r="AH454" s="77" t="s">
        <v>543</v>
      </c>
      <c r="AI454" s="75">
        <v>91</v>
      </c>
      <c r="AJ454" s="75">
        <v>22</v>
      </c>
      <c r="AK454" s="75">
        <v>51</v>
      </c>
      <c r="AL454" s="75">
        <v>5</v>
      </c>
      <c r="AM454" s="75">
        <v>13</v>
      </c>
      <c r="AS454" s="89"/>
      <c r="AT454" s="9" t="s">
        <v>661</v>
      </c>
      <c r="AU454">
        <f t="shared" si="213"/>
        <v>135</v>
      </c>
      <c r="AV454">
        <f t="shared" si="212"/>
        <v>17</v>
      </c>
      <c r="AW454">
        <f t="shared" si="212"/>
        <v>62</v>
      </c>
      <c r="AX454">
        <f t="shared" si="212"/>
        <v>9</v>
      </c>
      <c r="AY454">
        <f t="shared" si="212"/>
        <v>47</v>
      </c>
      <c r="BH454" s="45" t="s">
        <v>1846</v>
      </c>
      <c r="BI454" s="1" t="s">
        <v>274</v>
      </c>
      <c r="BJ454">
        <f>COUNTIF($BK$5:$BK$265,"*"&amp;$BI454&amp;"*")</f>
        <v>166</v>
      </c>
      <c r="BK454">
        <f t="shared" ref="BK454:BN458" si="215">COUNTIFS($BK$5:$BK$265,"*"&amp;$BI454&amp;"*",$AC$5:$AC$265,"="&amp;BK$444)</f>
        <v>25</v>
      </c>
      <c r="BL454">
        <f t="shared" si="215"/>
        <v>98</v>
      </c>
      <c r="BM454">
        <f t="shared" si="215"/>
        <v>5</v>
      </c>
      <c r="BN454">
        <f t="shared" si="215"/>
        <v>38</v>
      </c>
      <c r="BQ454" s="1"/>
    </row>
    <row r="455" spans="1:69" x14ac:dyDescent="0.2">
      <c r="A455" s="50"/>
      <c r="K455" s="1" t="s">
        <v>48</v>
      </c>
      <c r="L455">
        <f t="shared" ref="L455:L457" si="216">COUNTIF(L$5:L$265,"="&amp;K455)</f>
        <v>35</v>
      </c>
      <c r="W455" s="81" t="s">
        <v>326</v>
      </c>
      <c r="X455" s="80">
        <f t="shared" ref="X455:AB455" si="217">AJ557/X$428</f>
        <v>8.4291187739463605E-2</v>
      </c>
      <c r="Y455" s="80">
        <f t="shared" si="217"/>
        <v>0.16666666666666666</v>
      </c>
      <c r="Z455" s="80">
        <f t="shared" si="217"/>
        <v>8.8235294117647065E-2</v>
      </c>
      <c r="AA455" s="80">
        <f t="shared" si="217"/>
        <v>0</v>
      </c>
      <c r="AB455" s="80">
        <f t="shared" si="217"/>
        <v>5.128205128205128E-2</v>
      </c>
      <c r="AG455" s="9" t="s">
        <v>1635</v>
      </c>
      <c r="AH455" s="74" t="s">
        <v>268</v>
      </c>
      <c r="AI455" s="75">
        <v>78</v>
      </c>
      <c r="AJ455" s="75">
        <v>21</v>
      </c>
      <c r="AK455" s="75">
        <v>54</v>
      </c>
      <c r="AL455" s="75">
        <v>1</v>
      </c>
      <c r="AM455" s="75">
        <v>2</v>
      </c>
      <c r="AS455" s="89"/>
      <c r="AT455" s="9" t="s">
        <v>1290</v>
      </c>
      <c r="AU455">
        <f t="shared" si="213"/>
        <v>64</v>
      </c>
      <c r="AV455">
        <f t="shared" si="212"/>
        <v>11</v>
      </c>
      <c r="AW455">
        <f t="shared" si="212"/>
        <v>31</v>
      </c>
      <c r="AX455">
        <f t="shared" si="212"/>
        <v>3</v>
      </c>
      <c r="AY455">
        <f t="shared" si="212"/>
        <v>19</v>
      </c>
      <c r="BH455" s="89"/>
      <c r="BI455" s="1" t="s">
        <v>419</v>
      </c>
      <c r="BJ455">
        <f t="shared" ref="BJ455:BJ458" si="218">COUNTIF($BK$5:$BK$265,"*"&amp;$BI455&amp;"*")</f>
        <v>136</v>
      </c>
      <c r="BK455">
        <f t="shared" si="215"/>
        <v>20</v>
      </c>
      <c r="BL455">
        <f t="shared" si="215"/>
        <v>79</v>
      </c>
      <c r="BM455">
        <f t="shared" si="215"/>
        <v>6</v>
      </c>
      <c r="BN455">
        <f t="shared" si="215"/>
        <v>31</v>
      </c>
      <c r="BQ455" s="1"/>
    </row>
    <row r="456" spans="1:69" x14ac:dyDescent="0.2">
      <c r="A456" s="50"/>
      <c r="K456" s="1" t="s">
        <v>46</v>
      </c>
      <c r="L456">
        <f t="shared" si="216"/>
        <v>15</v>
      </c>
      <c r="W456" s="81" t="s">
        <v>480</v>
      </c>
      <c r="X456" s="80">
        <f t="shared" ref="X456:AB456" si="219">AJ558/X$428</f>
        <v>3.4482758620689655E-2</v>
      </c>
      <c r="Y456" s="80">
        <f t="shared" si="219"/>
        <v>8.3333333333333329E-2</v>
      </c>
      <c r="Z456" s="80">
        <f t="shared" si="219"/>
        <v>2.9411764705882353E-2</v>
      </c>
      <c r="AA456" s="80">
        <f t="shared" si="219"/>
        <v>0</v>
      </c>
      <c r="AB456" s="80">
        <f t="shared" si="219"/>
        <v>2.564102564102564E-2</v>
      </c>
      <c r="AG456" s="9" t="s">
        <v>1749</v>
      </c>
      <c r="AH456" s="74" t="s">
        <v>367</v>
      </c>
      <c r="AI456" s="75">
        <v>54</v>
      </c>
      <c r="AJ456" s="75">
        <v>17</v>
      </c>
      <c r="AK456" s="75">
        <v>35</v>
      </c>
      <c r="AL456" s="75">
        <v>1</v>
      </c>
      <c r="AM456" s="75">
        <v>1</v>
      </c>
      <c r="AS456" s="89"/>
      <c r="AU456" s="32">
        <v>261</v>
      </c>
      <c r="AV456" s="32">
        <v>36</v>
      </c>
      <c r="AW456" s="32">
        <v>136</v>
      </c>
      <c r="AX456" s="32">
        <v>11</v>
      </c>
      <c r="AY456" s="32">
        <v>78</v>
      </c>
      <c r="BH456" s="89"/>
      <c r="BI456" s="1" t="s">
        <v>317</v>
      </c>
      <c r="BJ456">
        <f t="shared" si="218"/>
        <v>163</v>
      </c>
      <c r="BK456">
        <f t="shared" si="215"/>
        <v>24</v>
      </c>
      <c r="BL456">
        <f t="shared" si="215"/>
        <v>86</v>
      </c>
      <c r="BM456">
        <f t="shared" si="215"/>
        <v>6</v>
      </c>
      <c r="BN456">
        <f t="shared" si="215"/>
        <v>47</v>
      </c>
      <c r="BQ456" s="1"/>
    </row>
    <row r="457" spans="1:69" x14ac:dyDescent="0.2">
      <c r="A457" s="50"/>
      <c r="K457" s="1" t="s">
        <v>74</v>
      </c>
      <c r="L457">
        <f t="shared" si="216"/>
        <v>6</v>
      </c>
      <c r="W457" s="81" t="s">
        <v>269</v>
      </c>
      <c r="X457" s="80">
        <f t="shared" ref="X457:AB457" si="220">AJ559/X$428</f>
        <v>9.1954022988505746E-2</v>
      </c>
      <c r="Y457" s="80">
        <f t="shared" si="220"/>
        <v>0.1388888888888889</v>
      </c>
      <c r="Z457" s="80">
        <f t="shared" si="220"/>
        <v>0.10294117647058823</v>
      </c>
      <c r="AA457" s="80">
        <f t="shared" si="220"/>
        <v>0</v>
      </c>
      <c r="AB457" s="80">
        <f t="shared" si="220"/>
        <v>6.4102564102564097E-2</v>
      </c>
      <c r="AG457" s="9" t="s">
        <v>1751</v>
      </c>
      <c r="AH457" s="77" t="s">
        <v>1592</v>
      </c>
      <c r="AI457" s="75">
        <v>15</v>
      </c>
      <c r="AJ457" s="75">
        <v>7</v>
      </c>
      <c r="AK457" s="75">
        <v>7</v>
      </c>
      <c r="AL457" s="75">
        <v>0</v>
      </c>
      <c r="AM457" s="75">
        <v>1</v>
      </c>
      <c r="AS457" s="45" t="s">
        <v>1800</v>
      </c>
      <c r="AT457" s="1" t="s">
        <v>232</v>
      </c>
      <c r="AU457">
        <f>COUNTIF($AV$5:$AV$265,"*"&amp;$AT457&amp;"*")</f>
        <v>258</v>
      </c>
      <c r="AV457">
        <f t="shared" ref="AV457:AY462" si="221">COUNTIFS($AV$5:$AV$265,"*"&amp;$AT457&amp;"*",$AC$5:$AC$265,"="&amp;AV$450)</f>
        <v>36</v>
      </c>
      <c r="AW457">
        <f t="shared" si="221"/>
        <v>134</v>
      </c>
      <c r="AX457">
        <f t="shared" si="221"/>
        <v>11</v>
      </c>
      <c r="AY457">
        <f t="shared" si="221"/>
        <v>77</v>
      </c>
      <c r="BH457" s="89"/>
      <c r="BI457" s="1" t="s">
        <v>390</v>
      </c>
      <c r="BJ457">
        <f t="shared" si="218"/>
        <v>1</v>
      </c>
      <c r="BK457">
        <f t="shared" si="215"/>
        <v>0</v>
      </c>
      <c r="BL457">
        <f t="shared" si="215"/>
        <v>0</v>
      </c>
      <c r="BM457">
        <f t="shared" si="215"/>
        <v>1</v>
      </c>
      <c r="BN457">
        <f t="shared" si="215"/>
        <v>0</v>
      </c>
      <c r="BQ457" s="1"/>
    </row>
    <row r="458" spans="1:69" x14ac:dyDescent="0.2">
      <c r="A458" s="50"/>
      <c r="I458" s="1"/>
      <c r="W458" s="81" t="s">
        <v>1762</v>
      </c>
      <c r="X458" s="80">
        <f t="shared" ref="X458:AB458" si="222">AJ560/X$428</f>
        <v>0.35249042145593867</v>
      </c>
      <c r="Y458" s="80">
        <f t="shared" si="222"/>
        <v>0.19444444444444445</v>
      </c>
      <c r="Z458" s="80">
        <f t="shared" si="222"/>
        <v>0.38970588235294118</v>
      </c>
      <c r="AA458" s="80">
        <f t="shared" si="222"/>
        <v>0.27272727272727271</v>
      </c>
      <c r="AB458" s="80">
        <f t="shared" si="222"/>
        <v>0.37179487179487181</v>
      </c>
      <c r="AG458" s="9" t="s">
        <v>1752</v>
      </c>
      <c r="AH458" s="74" t="s">
        <v>1590</v>
      </c>
      <c r="AI458" s="75">
        <v>3</v>
      </c>
      <c r="AJ458" s="75">
        <v>0</v>
      </c>
      <c r="AK458" s="75">
        <v>2</v>
      </c>
      <c r="AL458" s="75">
        <v>1</v>
      </c>
      <c r="AM458" s="75">
        <v>0</v>
      </c>
      <c r="AS458" s="89"/>
      <c r="AT458" s="9" t="s">
        <v>1614</v>
      </c>
      <c r="AU458">
        <f t="shared" ref="AU458:AU462" si="223">COUNTIF($AV$5:$AV$265,"*"&amp;$AT458&amp;"*")</f>
        <v>99</v>
      </c>
      <c r="AV458">
        <f t="shared" si="221"/>
        <v>14</v>
      </c>
      <c r="AW458">
        <f t="shared" si="221"/>
        <v>56</v>
      </c>
      <c r="AX458">
        <f t="shared" si="221"/>
        <v>3</v>
      </c>
      <c r="AY458">
        <f t="shared" si="221"/>
        <v>26</v>
      </c>
      <c r="BH458" s="89"/>
      <c r="BI458" s="1" t="s">
        <v>1121</v>
      </c>
      <c r="BJ458">
        <f t="shared" si="218"/>
        <v>167</v>
      </c>
      <c r="BK458">
        <f t="shared" si="215"/>
        <v>25</v>
      </c>
      <c r="BL458">
        <f t="shared" si="215"/>
        <v>99</v>
      </c>
      <c r="BM458">
        <f t="shared" si="215"/>
        <v>5</v>
      </c>
      <c r="BN458">
        <f t="shared" si="215"/>
        <v>38</v>
      </c>
      <c r="BQ458" s="1"/>
    </row>
    <row r="459" spans="1:69" x14ac:dyDescent="0.2">
      <c r="A459" s="50"/>
      <c r="I459" s="1"/>
      <c r="K459" s="1"/>
      <c r="L459">
        <f>SUM(L454:L457)</f>
        <v>261</v>
      </c>
      <c r="AG459" s="9" t="s">
        <v>1753</v>
      </c>
      <c r="AH459" s="74"/>
      <c r="AI459" s="75">
        <v>5</v>
      </c>
      <c r="AJ459" s="75">
        <v>1</v>
      </c>
      <c r="AK459" s="75">
        <v>2</v>
      </c>
      <c r="AL459" s="75">
        <v>1</v>
      </c>
      <c r="AM459" s="75">
        <v>1</v>
      </c>
      <c r="AS459" s="89"/>
      <c r="AT459" s="1" t="s">
        <v>1613</v>
      </c>
      <c r="AU459">
        <f t="shared" si="223"/>
        <v>207</v>
      </c>
      <c r="AV459">
        <f t="shared" si="221"/>
        <v>33</v>
      </c>
      <c r="AW459">
        <f t="shared" si="221"/>
        <v>117</v>
      </c>
      <c r="AX459">
        <f t="shared" si="221"/>
        <v>10</v>
      </c>
      <c r="AY459">
        <f t="shared" si="221"/>
        <v>47</v>
      </c>
      <c r="BH459" s="89"/>
      <c r="BJ459" s="1"/>
      <c r="BQ459" s="1"/>
    </row>
    <row r="460" spans="1:69" x14ac:dyDescent="0.2">
      <c r="A460" s="50"/>
      <c r="I460" s="1"/>
      <c r="K460" s="1"/>
      <c r="W460" s="71" t="s">
        <v>1764</v>
      </c>
      <c r="X460" s="32"/>
      <c r="AG460" s="9" t="s">
        <v>1754</v>
      </c>
      <c r="AH460" s="77" t="s">
        <v>198</v>
      </c>
      <c r="AI460" s="75">
        <v>63</v>
      </c>
      <c r="AJ460" s="75">
        <v>4</v>
      </c>
      <c r="AK460" s="75">
        <v>14</v>
      </c>
      <c r="AL460" s="75">
        <v>4</v>
      </c>
      <c r="AM460" s="75">
        <v>41</v>
      </c>
      <c r="AS460" s="89"/>
      <c r="AT460" s="9" t="s">
        <v>1615</v>
      </c>
      <c r="AU460">
        <f t="shared" si="223"/>
        <v>135</v>
      </c>
      <c r="AV460">
        <f t="shared" si="221"/>
        <v>22</v>
      </c>
      <c r="AW460">
        <f t="shared" si="221"/>
        <v>71</v>
      </c>
      <c r="AX460">
        <f t="shared" si="221"/>
        <v>7</v>
      </c>
      <c r="AY460">
        <f t="shared" si="221"/>
        <v>35</v>
      </c>
      <c r="BH460" s="45" t="s">
        <v>1847</v>
      </c>
      <c r="BI460" s="1" t="s">
        <v>221</v>
      </c>
      <c r="BJ460">
        <f t="shared" ref="BJ460:BJ468" si="224">COUNTIF($BL$5:$BL$265,"*"&amp;$BI460&amp;"*")</f>
        <v>129</v>
      </c>
      <c r="BK460">
        <f t="shared" ref="BK460:BN468" si="225">COUNTIFS($BL$5:$BL$265,"*"&amp;$BI460&amp;"*",$AC$5:$AC$265,"="&amp;BK$444)</f>
        <v>22</v>
      </c>
      <c r="BL460">
        <f t="shared" si="225"/>
        <v>73</v>
      </c>
      <c r="BM460">
        <f t="shared" si="225"/>
        <v>2</v>
      </c>
      <c r="BN460">
        <f t="shared" si="225"/>
        <v>32</v>
      </c>
      <c r="BQ460" s="1"/>
    </row>
    <row r="461" spans="1:69" x14ac:dyDescent="0.2">
      <c r="A461" s="50"/>
      <c r="I461" s="1"/>
      <c r="K461" s="1" t="s">
        <v>10</v>
      </c>
      <c r="L461" s="33">
        <f>L454/L$300</f>
        <v>0.78544061302681989</v>
      </c>
      <c r="W461" s="81" t="s">
        <v>1765</v>
      </c>
      <c r="X461" s="79">
        <f>AP393/X$428</f>
        <v>0.19923371647509577</v>
      </c>
      <c r="Y461" s="79">
        <f t="shared" ref="Y461:AB461" si="226">AQ393/Y$428</f>
        <v>0.22222222222222221</v>
      </c>
      <c r="Z461" s="79">
        <f t="shared" si="226"/>
        <v>0.21323529411764705</v>
      </c>
      <c r="AA461" s="79">
        <f t="shared" si="226"/>
        <v>0.27272727272727271</v>
      </c>
      <c r="AB461" s="79">
        <f t="shared" si="226"/>
        <v>0.15384615384615385</v>
      </c>
      <c r="AI461" s="77">
        <f>SUM(AI453:AI460)</f>
        <v>468</v>
      </c>
      <c r="AJ461" s="77">
        <f t="shared" ref="AJ461:AM461" si="227">SUM(AJ453:AJ460)</f>
        <v>101</v>
      </c>
      <c r="AK461" s="77">
        <f t="shared" si="227"/>
        <v>261</v>
      </c>
      <c r="AL461" s="77">
        <f t="shared" si="227"/>
        <v>17</v>
      </c>
      <c r="AM461" s="77">
        <f t="shared" si="227"/>
        <v>89</v>
      </c>
      <c r="AS461" s="89"/>
      <c r="AT461" s="9" t="s">
        <v>620</v>
      </c>
      <c r="AU461">
        <f t="shared" si="223"/>
        <v>199</v>
      </c>
      <c r="AV461">
        <f t="shared" si="221"/>
        <v>29</v>
      </c>
      <c r="AW461">
        <f t="shared" si="221"/>
        <v>115</v>
      </c>
      <c r="AX461">
        <f t="shared" si="221"/>
        <v>8</v>
      </c>
      <c r="AY461">
        <f t="shared" si="221"/>
        <v>47</v>
      </c>
      <c r="BH461" s="89"/>
      <c r="BI461" s="1" t="s">
        <v>259</v>
      </c>
      <c r="BJ461">
        <f t="shared" si="224"/>
        <v>124</v>
      </c>
      <c r="BK461">
        <f t="shared" si="225"/>
        <v>16</v>
      </c>
      <c r="BL461">
        <f t="shared" si="225"/>
        <v>64</v>
      </c>
      <c r="BM461">
        <f t="shared" si="225"/>
        <v>5</v>
      </c>
      <c r="BN461">
        <f t="shared" si="225"/>
        <v>39</v>
      </c>
      <c r="BQ461" s="1"/>
    </row>
    <row r="462" spans="1:69" x14ac:dyDescent="0.2">
      <c r="A462" s="50"/>
      <c r="I462" s="1"/>
      <c r="K462" s="1" t="s">
        <v>48</v>
      </c>
      <c r="L462" s="33">
        <f t="shared" ref="L462:L464" si="228">L455/L$300</f>
        <v>0.13409961685823754</v>
      </c>
      <c r="W462" s="81" t="s">
        <v>1766</v>
      </c>
      <c r="X462" s="79">
        <f t="shared" ref="X462:AB462" si="229">AP394/X$428</f>
        <v>3.4482758620689655E-2</v>
      </c>
      <c r="Y462" s="79">
        <f t="shared" si="229"/>
        <v>5.5555555555555552E-2</v>
      </c>
      <c r="Z462" s="79">
        <f t="shared" si="229"/>
        <v>4.4117647058823532E-2</v>
      </c>
      <c r="AA462" s="79">
        <f t="shared" si="229"/>
        <v>0</v>
      </c>
      <c r="AB462" s="79">
        <f t="shared" si="229"/>
        <v>1.282051282051282E-2</v>
      </c>
      <c r="AH462" s="76"/>
      <c r="AI462" s="75"/>
      <c r="AJ462" s="75"/>
      <c r="AK462" s="75"/>
      <c r="AL462" s="75"/>
      <c r="AM462" s="75"/>
      <c r="AS462" s="89"/>
      <c r="AT462" s="9" t="s">
        <v>1616</v>
      </c>
      <c r="AU462">
        <f t="shared" si="223"/>
        <v>129</v>
      </c>
      <c r="AV462">
        <f t="shared" si="221"/>
        <v>22</v>
      </c>
      <c r="AW462">
        <f t="shared" si="221"/>
        <v>77</v>
      </c>
      <c r="AX462">
        <f t="shared" si="221"/>
        <v>7</v>
      </c>
      <c r="AY462">
        <f t="shared" si="221"/>
        <v>23</v>
      </c>
      <c r="BH462" s="89"/>
      <c r="BI462" s="1" t="s">
        <v>350</v>
      </c>
      <c r="BJ462">
        <f t="shared" si="224"/>
        <v>114</v>
      </c>
      <c r="BK462">
        <f t="shared" si="225"/>
        <v>12</v>
      </c>
      <c r="BL462">
        <f t="shared" si="225"/>
        <v>64</v>
      </c>
      <c r="BM462">
        <f t="shared" si="225"/>
        <v>4</v>
      </c>
      <c r="BN462">
        <f t="shared" si="225"/>
        <v>34</v>
      </c>
      <c r="BQ462" s="1"/>
    </row>
    <row r="463" spans="1:69" x14ac:dyDescent="0.2">
      <c r="A463" s="50"/>
      <c r="I463" s="1"/>
      <c r="K463" s="1" t="s">
        <v>46</v>
      </c>
      <c r="L463" s="33">
        <f t="shared" si="228"/>
        <v>5.7471264367816091E-2</v>
      </c>
      <c r="W463" s="81" t="s">
        <v>1767</v>
      </c>
      <c r="X463" s="79">
        <f t="shared" ref="X463:AB463" si="230">AP395/X$428</f>
        <v>1.532567049808429E-2</v>
      </c>
      <c r="Y463" s="79">
        <f t="shared" si="230"/>
        <v>2.7777777777777776E-2</v>
      </c>
      <c r="Z463" s="79">
        <f t="shared" si="230"/>
        <v>1.4705882352941176E-2</v>
      </c>
      <c r="AA463" s="79">
        <f t="shared" si="230"/>
        <v>9.0909090909090912E-2</v>
      </c>
      <c r="AB463" s="79">
        <f t="shared" si="230"/>
        <v>0</v>
      </c>
      <c r="AH463" s="74"/>
      <c r="AI463" s="75"/>
      <c r="AJ463" s="75"/>
      <c r="AK463" s="75"/>
      <c r="AL463" s="75"/>
      <c r="AM463" s="75"/>
      <c r="AS463" s="89"/>
      <c r="AU463" s="32"/>
      <c r="AW463" s="44"/>
      <c r="BH463" s="89"/>
      <c r="BI463" t="s">
        <v>811</v>
      </c>
      <c r="BJ463">
        <f t="shared" si="224"/>
        <v>128</v>
      </c>
      <c r="BK463">
        <f t="shared" si="225"/>
        <v>14</v>
      </c>
      <c r="BL463">
        <f t="shared" si="225"/>
        <v>62</v>
      </c>
      <c r="BM463">
        <f t="shared" si="225"/>
        <v>4</v>
      </c>
      <c r="BN463">
        <f t="shared" si="225"/>
        <v>48</v>
      </c>
      <c r="BQ463" s="1"/>
    </row>
    <row r="464" spans="1:69" x14ac:dyDescent="0.2">
      <c r="A464" s="50"/>
      <c r="I464" s="1"/>
      <c r="K464" s="1" t="s">
        <v>74</v>
      </c>
      <c r="L464" s="33">
        <f t="shared" si="228"/>
        <v>2.2988505747126436E-2</v>
      </c>
      <c r="W464" s="81" t="s">
        <v>1768</v>
      </c>
      <c r="X464" s="79">
        <f t="shared" ref="X464:AB464" si="231">AP396/X$428</f>
        <v>7.6628352490421452E-3</v>
      </c>
      <c r="Y464" s="79">
        <f t="shared" si="231"/>
        <v>5.5555555555555552E-2</v>
      </c>
      <c r="Z464" s="79">
        <f t="shared" si="231"/>
        <v>0</v>
      </c>
      <c r="AA464" s="79">
        <f t="shared" si="231"/>
        <v>0</v>
      </c>
      <c r="AB464" s="79">
        <f t="shared" si="231"/>
        <v>0</v>
      </c>
      <c r="AH464" s="77"/>
      <c r="AI464" s="75"/>
      <c r="AJ464" s="75"/>
      <c r="AK464" s="75"/>
      <c r="AL464" s="75"/>
      <c r="AM464" s="75"/>
      <c r="AS464" s="45" t="s">
        <v>1801</v>
      </c>
      <c r="AT464" s="1" t="s">
        <v>233</v>
      </c>
      <c r="AU464">
        <f>COUNTIF($AW$5:$AW$265,"*"&amp;$AT464&amp;"*")</f>
        <v>239</v>
      </c>
      <c r="AV464">
        <f t="shared" ref="AV464:AY470" si="232">COUNTIFS($AW$5:$AW$265,"*"&amp;$AT464&amp;"*",$AC$5:$AC$265,"="&amp;AV$450)</f>
        <v>33</v>
      </c>
      <c r="AW464">
        <f t="shared" si="232"/>
        <v>123</v>
      </c>
      <c r="AX464">
        <f t="shared" si="232"/>
        <v>11</v>
      </c>
      <c r="AY464">
        <f t="shared" si="232"/>
        <v>72</v>
      </c>
      <c r="BH464" s="89"/>
      <c r="BI464" t="s">
        <v>180</v>
      </c>
      <c r="BJ464">
        <f t="shared" si="224"/>
        <v>75</v>
      </c>
      <c r="BK464">
        <f t="shared" si="225"/>
        <v>9</v>
      </c>
      <c r="BL464">
        <f t="shared" si="225"/>
        <v>38</v>
      </c>
      <c r="BM464">
        <f t="shared" si="225"/>
        <v>2</v>
      </c>
      <c r="BN464">
        <f t="shared" si="225"/>
        <v>26</v>
      </c>
      <c r="BQ464" s="1"/>
    </row>
    <row r="465" spans="1:69" x14ac:dyDescent="0.2">
      <c r="A465" s="50"/>
      <c r="I465" s="1"/>
      <c r="N465" s="70" t="s">
        <v>1714</v>
      </c>
      <c r="O465" s="70" t="s">
        <v>1715</v>
      </c>
      <c r="P465" s="70" t="s">
        <v>1716</v>
      </c>
      <c r="Q465" s="70" t="s">
        <v>1717</v>
      </c>
      <c r="W465" s="81" t="s">
        <v>1769</v>
      </c>
      <c r="X465" s="79">
        <f t="shared" ref="X465:AB465" si="233">AP397/X$428</f>
        <v>3.8314176245210726E-3</v>
      </c>
      <c r="Y465" s="79">
        <f t="shared" si="233"/>
        <v>2.7777777777777776E-2</v>
      </c>
      <c r="Z465" s="79">
        <f t="shared" si="233"/>
        <v>0</v>
      </c>
      <c r="AA465" s="79">
        <f t="shared" si="233"/>
        <v>0</v>
      </c>
      <c r="AB465" s="79">
        <f t="shared" si="233"/>
        <v>0</v>
      </c>
      <c r="AH465" s="77"/>
      <c r="AI465" s="75"/>
      <c r="AJ465" s="75"/>
      <c r="AK465" s="75"/>
      <c r="AL465" s="75"/>
      <c r="AM465" s="75"/>
      <c r="AS465" s="89"/>
      <c r="AT465" s="1" t="s">
        <v>1274</v>
      </c>
      <c r="AU465">
        <f t="shared" ref="AU465:AU469" si="234">COUNTIF($AW$5:$AW$265,"*"&amp;$AT465&amp;"*")</f>
        <v>130</v>
      </c>
      <c r="AV465">
        <f t="shared" si="232"/>
        <v>20</v>
      </c>
      <c r="AW465">
        <f t="shared" si="232"/>
        <v>78</v>
      </c>
      <c r="AX465">
        <f t="shared" si="232"/>
        <v>4</v>
      </c>
      <c r="AY465">
        <f t="shared" si="232"/>
        <v>28</v>
      </c>
      <c r="BH465" s="89"/>
      <c r="BI465" t="s">
        <v>236</v>
      </c>
      <c r="BJ465">
        <f t="shared" si="224"/>
        <v>114</v>
      </c>
      <c r="BK465">
        <f t="shared" si="225"/>
        <v>21</v>
      </c>
      <c r="BL465">
        <f t="shared" si="225"/>
        <v>57</v>
      </c>
      <c r="BM465">
        <f t="shared" si="225"/>
        <v>5</v>
      </c>
      <c r="BN465">
        <f t="shared" si="225"/>
        <v>31</v>
      </c>
      <c r="BQ465" s="1"/>
    </row>
    <row r="466" spans="1:69" x14ac:dyDescent="0.2">
      <c r="A466" s="50"/>
      <c r="I466" s="1"/>
      <c r="M466" s="9" t="s">
        <v>1649</v>
      </c>
      <c r="N466" s="50" t="s">
        <v>288</v>
      </c>
      <c r="O466" s="50" t="s">
        <v>160</v>
      </c>
      <c r="P466" s="50" t="s">
        <v>248</v>
      </c>
      <c r="Q466" s="50" t="s">
        <v>596</v>
      </c>
      <c r="W466" s="81" t="s">
        <v>1770</v>
      </c>
      <c r="X466" s="79">
        <f t="shared" ref="X466:AB466" si="235">AP398/X$428</f>
        <v>3.8314176245210726E-3</v>
      </c>
      <c r="Y466" s="79">
        <f t="shared" si="235"/>
        <v>0</v>
      </c>
      <c r="Z466" s="79">
        <f t="shared" si="235"/>
        <v>0</v>
      </c>
      <c r="AA466" s="79">
        <f t="shared" si="235"/>
        <v>9.0909090909090912E-2</v>
      </c>
      <c r="AB466" s="79">
        <f t="shared" si="235"/>
        <v>0</v>
      </c>
      <c r="AH466" s="77"/>
      <c r="AI466" s="75"/>
      <c r="AJ466" s="75"/>
      <c r="AK466" s="75"/>
      <c r="AL466" s="75"/>
      <c r="AM466" s="75"/>
      <c r="AS466" s="89"/>
      <c r="AT466" s="9" t="s">
        <v>315</v>
      </c>
      <c r="AU466">
        <f t="shared" si="234"/>
        <v>194</v>
      </c>
      <c r="AV466">
        <f t="shared" si="232"/>
        <v>28</v>
      </c>
      <c r="AW466">
        <f t="shared" si="232"/>
        <v>108</v>
      </c>
      <c r="AX466">
        <f t="shared" si="232"/>
        <v>9</v>
      </c>
      <c r="AY466">
        <f t="shared" si="232"/>
        <v>49</v>
      </c>
      <c r="BH466" s="89"/>
      <c r="BI466" s="1" t="s">
        <v>836</v>
      </c>
      <c r="BJ466">
        <f t="shared" si="224"/>
        <v>1</v>
      </c>
      <c r="BK466">
        <f t="shared" si="225"/>
        <v>0</v>
      </c>
      <c r="BL466">
        <f t="shared" si="225"/>
        <v>1</v>
      </c>
      <c r="BM466">
        <f t="shared" si="225"/>
        <v>0</v>
      </c>
      <c r="BN466">
        <f t="shared" si="225"/>
        <v>0</v>
      </c>
      <c r="BQ466" s="1"/>
    </row>
    <row r="467" spans="1:69" x14ac:dyDescent="0.2">
      <c r="A467" s="50"/>
      <c r="I467" s="1"/>
      <c r="K467" s="71" t="s">
        <v>1719</v>
      </c>
      <c r="L467" s="1" t="s">
        <v>11</v>
      </c>
      <c r="M467">
        <f>COUNTIF($M$5:$M$265,"="&amp;L467)</f>
        <v>160</v>
      </c>
      <c r="N467">
        <f t="shared" ref="N467:Q473" si="236">COUNTIFS($M$5:$M$265,"="&amp;$L467,$AC$5:$AC$265,"="&amp;N$466)</f>
        <v>14</v>
      </c>
      <c r="O467">
        <f t="shared" si="236"/>
        <v>83</v>
      </c>
      <c r="P467">
        <f t="shared" si="236"/>
        <v>9</v>
      </c>
      <c r="Q467">
        <f t="shared" si="236"/>
        <v>54</v>
      </c>
      <c r="W467" s="81" t="s">
        <v>1754</v>
      </c>
      <c r="X467" s="79">
        <f t="shared" ref="X467:AB467" si="237">AP399/X$428</f>
        <v>0.73563218390804597</v>
      </c>
      <c r="Y467" s="79">
        <f t="shared" si="237"/>
        <v>0.61111111111111116</v>
      </c>
      <c r="Z467" s="79">
        <f t="shared" si="237"/>
        <v>0.7279411764705882</v>
      </c>
      <c r="AA467" s="79">
        <f t="shared" si="237"/>
        <v>0.54545454545454541</v>
      </c>
      <c r="AB467" s="79">
        <f t="shared" si="237"/>
        <v>0.83333333333333337</v>
      </c>
      <c r="AH467" s="77"/>
      <c r="AI467" s="77"/>
      <c r="AJ467" s="77"/>
      <c r="AK467" s="77"/>
      <c r="AL467" s="77"/>
      <c r="AM467" s="77"/>
      <c r="AS467" s="89"/>
      <c r="AT467" s="9" t="s">
        <v>1617</v>
      </c>
      <c r="AU467">
        <f t="shared" si="234"/>
        <v>122</v>
      </c>
      <c r="AV467">
        <f t="shared" si="232"/>
        <v>20</v>
      </c>
      <c r="AW467">
        <f t="shared" si="232"/>
        <v>67</v>
      </c>
      <c r="AX467">
        <f t="shared" si="232"/>
        <v>8</v>
      </c>
      <c r="AY467">
        <f t="shared" si="232"/>
        <v>27</v>
      </c>
      <c r="BH467" s="89"/>
      <c r="BI467" s="1" t="s">
        <v>1121</v>
      </c>
      <c r="BJ467">
        <f t="shared" si="224"/>
        <v>1</v>
      </c>
      <c r="BK467">
        <f t="shared" si="225"/>
        <v>0</v>
      </c>
      <c r="BL467">
        <f t="shared" si="225"/>
        <v>1</v>
      </c>
      <c r="BM467">
        <f t="shared" si="225"/>
        <v>0</v>
      </c>
      <c r="BN467">
        <f t="shared" si="225"/>
        <v>0</v>
      </c>
      <c r="BQ467" s="1"/>
    </row>
    <row r="468" spans="1:69" x14ac:dyDescent="0.2">
      <c r="A468" s="50"/>
      <c r="I468" s="1"/>
      <c r="K468" s="71" t="s">
        <v>1720</v>
      </c>
      <c r="L468" s="9" t="s">
        <v>35</v>
      </c>
      <c r="M468">
        <f t="shared" ref="M468:M473" si="238">COUNTIF(M$5:M$265,"="&amp;L468)</f>
        <v>34</v>
      </c>
      <c r="N468">
        <f t="shared" si="236"/>
        <v>14</v>
      </c>
      <c r="O468">
        <f t="shared" si="236"/>
        <v>18</v>
      </c>
      <c r="P468">
        <f t="shared" si="236"/>
        <v>1</v>
      </c>
      <c r="Q468">
        <f t="shared" si="236"/>
        <v>1</v>
      </c>
      <c r="AS468" s="89"/>
      <c r="AT468" s="9" t="s">
        <v>853</v>
      </c>
      <c r="AU468">
        <f t="shared" si="234"/>
        <v>157</v>
      </c>
      <c r="AV468">
        <f t="shared" si="232"/>
        <v>22</v>
      </c>
      <c r="AW468">
        <f t="shared" si="232"/>
        <v>96</v>
      </c>
      <c r="AX468">
        <f t="shared" si="232"/>
        <v>6</v>
      </c>
      <c r="AY468">
        <f t="shared" si="232"/>
        <v>33</v>
      </c>
      <c r="BH468" s="89"/>
      <c r="BI468" s="1" t="s">
        <v>1115</v>
      </c>
      <c r="BJ468">
        <f t="shared" si="224"/>
        <v>1</v>
      </c>
      <c r="BK468">
        <f t="shared" si="225"/>
        <v>0</v>
      </c>
      <c r="BL468">
        <f t="shared" si="225"/>
        <v>0</v>
      </c>
      <c r="BM468">
        <f t="shared" si="225"/>
        <v>0</v>
      </c>
      <c r="BN468">
        <f t="shared" si="225"/>
        <v>1</v>
      </c>
      <c r="BQ468" s="1"/>
    </row>
    <row r="469" spans="1:69" x14ac:dyDescent="0.2">
      <c r="A469" s="50"/>
      <c r="I469" s="1"/>
      <c r="K469" s="71" t="s">
        <v>1721</v>
      </c>
      <c r="L469" s="9" t="s">
        <v>60</v>
      </c>
      <c r="M469">
        <f t="shared" si="238"/>
        <v>8</v>
      </c>
      <c r="N469">
        <f t="shared" si="236"/>
        <v>0</v>
      </c>
      <c r="O469">
        <f t="shared" si="236"/>
        <v>4</v>
      </c>
      <c r="P469">
        <f t="shared" si="236"/>
        <v>0</v>
      </c>
      <c r="Q469">
        <f t="shared" si="236"/>
        <v>4</v>
      </c>
      <c r="W469" s="71" t="s">
        <v>1771</v>
      </c>
      <c r="AS469" s="89"/>
      <c r="AT469" t="s">
        <v>1618</v>
      </c>
      <c r="AU469">
        <f t="shared" si="234"/>
        <v>92</v>
      </c>
      <c r="AV469">
        <f t="shared" si="232"/>
        <v>14</v>
      </c>
      <c r="AW469">
        <f t="shared" si="232"/>
        <v>56</v>
      </c>
      <c r="AX469">
        <f t="shared" si="232"/>
        <v>2</v>
      </c>
      <c r="AY469">
        <f t="shared" si="232"/>
        <v>20</v>
      </c>
      <c r="BH469" s="89"/>
      <c r="BQ469" s="1"/>
    </row>
    <row r="470" spans="1:69" x14ac:dyDescent="0.2">
      <c r="A470" s="50"/>
      <c r="I470" s="1"/>
      <c r="K470" s="71" t="s">
        <v>1722</v>
      </c>
      <c r="L470" s="9" t="s">
        <v>36</v>
      </c>
      <c r="M470">
        <f t="shared" si="238"/>
        <v>1</v>
      </c>
      <c r="N470">
        <f t="shared" si="236"/>
        <v>1</v>
      </c>
      <c r="O470">
        <f t="shared" si="236"/>
        <v>0</v>
      </c>
      <c r="P470">
        <f t="shared" si="236"/>
        <v>0</v>
      </c>
      <c r="Q470">
        <f t="shared" si="236"/>
        <v>0</v>
      </c>
      <c r="W470" s="9" t="s">
        <v>1772</v>
      </c>
      <c r="X470" s="79">
        <f>AN499/X$428</f>
        <v>4.2145593869731802E-2</v>
      </c>
      <c r="Y470" s="79">
        <f t="shared" ref="Y470:AB470" si="239">AO499/Y$428</f>
        <v>2.7777777777777776E-2</v>
      </c>
      <c r="Z470" s="79">
        <f t="shared" si="239"/>
        <v>5.1470588235294115E-2</v>
      </c>
      <c r="AA470" s="79">
        <f t="shared" si="239"/>
        <v>0.18181818181818182</v>
      </c>
      <c r="AB470" s="79">
        <f t="shared" si="239"/>
        <v>1.282051282051282E-2</v>
      </c>
      <c r="AS470" s="89"/>
      <c r="AT470" s="1" t="s">
        <v>388</v>
      </c>
      <c r="AU470">
        <f>COUNTIF($AW$5:$AW$265,"*"&amp;$AT470&amp;"*")</f>
        <v>22</v>
      </c>
      <c r="AV470">
        <f t="shared" si="232"/>
        <v>3</v>
      </c>
      <c r="AW470">
        <f t="shared" si="232"/>
        <v>9</v>
      </c>
      <c r="AX470">
        <f t="shared" si="232"/>
        <v>0</v>
      </c>
      <c r="AY470">
        <f t="shared" si="232"/>
        <v>10</v>
      </c>
      <c r="BH470" s="45" t="s">
        <v>1848</v>
      </c>
      <c r="BI470" s="1" t="s">
        <v>209</v>
      </c>
      <c r="BJ470">
        <f t="shared" ref="BJ470:BJ479" si="240">COUNTIF($BM$5:$BM$265,"*"&amp;$BI470&amp;"*")</f>
        <v>159</v>
      </c>
      <c r="BK470">
        <f t="shared" ref="BK470:BN479" si="241">COUNTIFS($BM$5:$BM$265,"*"&amp;$BI470&amp;"*",$AC$5:$AC$265,"="&amp;BK$444)</f>
        <v>24</v>
      </c>
      <c r="BL470">
        <f t="shared" si="241"/>
        <v>80</v>
      </c>
      <c r="BM470">
        <f t="shared" si="241"/>
        <v>6</v>
      </c>
      <c r="BN470">
        <f t="shared" si="241"/>
        <v>49</v>
      </c>
      <c r="BQ470" s="1"/>
    </row>
    <row r="471" spans="1:69" x14ac:dyDescent="0.2">
      <c r="A471" s="50"/>
      <c r="I471" s="1"/>
      <c r="K471" s="71" t="s">
        <v>1723</v>
      </c>
      <c r="L471" s="9" t="s">
        <v>24</v>
      </c>
      <c r="M471">
        <f t="shared" si="238"/>
        <v>20</v>
      </c>
      <c r="N471">
        <f t="shared" si="236"/>
        <v>6</v>
      </c>
      <c r="O471">
        <f t="shared" si="236"/>
        <v>13</v>
      </c>
      <c r="P471">
        <f t="shared" si="236"/>
        <v>1</v>
      </c>
      <c r="Q471">
        <f t="shared" si="236"/>
        <v>0</v>
      </c>
      <c r="W471" t="s">
        <v>1049</v>
      </c>
      <c r="X471" s="79">
        <f t="shared" ref="X471:AB471" si="242">AN500/X$428</f>
        <v>0.18773946360153257</v>
      </c>
      <c r="Y471" s="79">
        <f t="shared" si="242"/>
        <v>0.25</v>
      </c>
      <c r="Z471" s="79">
        <f t="shared" si="242"/>
        <v>0.19852941176470587</v>
      </c>
      <c r="AA471" s="79">
        <f t="shared" si="242"/>
        <v>0.45454545454545453</v>
      </c>
      <c r="AB471" s="79">
        <f t="shared" si="242"/>
        <v>0.10256410256410256</v>
      </c>
      <c r="AS471" s="89"/>
      <c r="AT471" s="1"/>
      <c r="BI471" s="1" t="s">
        <v>237</v>
      </c>
      <c r="BJ471">
        <f t="shared" si="240"/>
        <v>65</v>
      </c>
      <c r="BK471">
        <f t="shared" si="241"/>
        <v>10</v>
      </c>
      <c r="BL471">
        <f t="shared" si="241"/>
        <v>25</v>
      </c>
      <c r="BM471">
        <f t="shared" si="241"/>
        <v>2</v>
      </c>
      <c r="BN471">
        <f t="shared" si="241"/>
        <v>28</v>
      </c>
      <c r="BQ471" s="1"/>
    </row>
    <row r="472" spans="1:69" x14ac:dyDescent="0.2">
      <c r="A472" s="50"/>
      <c r="I472" s="1"/>
      <c r="K472" s="71" t="s">
        <v>1724</v>
      </c>
      <c r="L472" s="9" t="s">
        <v>121</v>
      </c>
      <c r="M472">
        <f t="shared" si="238"/>
        <v>38</v>
      </c>
      <c r="N472">
        <f t="shared" si="236"/>
        <v>1</v>
      </c>
      <c r="O472">
        <f t="shared" si="236"/>
        <v>18</v>
      </c>
      <c r="P472">
        <f t="shared" si="236"/>
        <v>0</v>
      </c>
      <c r="Q472">
        <f t="shared" si="236"/>
        <v>19</v>
      </c>
      <c r="W472" s="9" t="s">
        <v>1773</v>
      </c>
      <c r="X472" s="79">
        <f>AN505/X$428</f>
        <v>1.532567049808429E-2</v>
      </c>
      <c r="Y472" s="79">
        <f t="shared" ref="Y472:AB472" si="243">AO505/Y$428</f>
        <v>2.7777777777777776E-2</v>
      </c>
      <c r="Z472" s="79">
        <f t="shared" si="243"/>
        <v>2.2058823529411766E-2</v>
      </c>
      <c r="AA472" s="79">
        <f t="shared" si="243"/>
        <v>0</v>
      </c>
      <c r="AB472" s="79">
        <f t="shared" si="243"/>
        <v>0</v>
      </c>
      <c r="AS472" s="45" t="s">
        <v>1802</v>
      </c>
      <c r="AT472" s="1" t="s">
        <v>254</v>
      </c>
      <c r="AU472">
        <f>COUNTIF($AX$5:$AX$265,"*"&amp;$AT472&amp;"*")</f>
        <v>124</v>
      </c>
      <c r="AV472">
        <f>COUNTIFS($AX$5:$AX$265,"*"&amp;$AT472&amp;"*",$AC$5:$AC$265,"="&amp;AV$450)</f>
        <v>14</v>
      </c>
      <c r="AW472">
        <f t="shared" ref="AW472:AY479" si="244">COUNTIFS($AX$5:$AX$265,"*"&amp;$AT472&amp;"*",$AC$5:$AC$265,"="&amp;AW$450)</f>
        <v>72</v>
      </c>
      <c r="AX472">
        <f t="shared" si="244"/>
        <v>2</v>
      </c>
      <c r="AY472">
        <f t="shared" si="244"/>
        <v>36</v>
      </c>
      <c r="BI472" s="1" t="s">
        <v>493</v>
      </c>
      <c r="BJ472">
        <f t="shared" si="240"/>
        <v>45</v>
      </c>
      <c r="BK472">
        <f t="shared" si="241"/>
        <v>8</v>
      </c>
      <c r="BL472">
        <f t="shared" si="241"/>
        <v>21</v>
      </c>
      <c r="BM472">
        <f t="shared" si="241"/>
        <v>0</v>
      </c>
      <c r="BN472">
        <f t="shared" si="241"/>
        <v>16</v>
      </c>
      <c r="BQ472" s="1"/>
    </row>
    <row r="473" spans="1:69" x14ac:dyDescent="0.2">
      <c r="A473" s="50"/>
      <c r="I473" s="1"/>
      <c r="K473" s="71" t="s">
        <v>1587</v>
      </c>
      <c r="L473" s="9" t="s">
        <v>1577</v>
      </c>
      <c r="M473">
        <f t="shared" si="238"/>
        <v>0</v>
      </c>
      <c r="N473">
        <f t="shared" si="236"/>
        <v>0</v>
      </c>
      <c r="O473">
        <f t="shared" si="236"/>
        <v>0</v>
      </c>
      <c r="P473">
        <f t="shared" si="236"/>
        <v>0</v>
      </c>
      <c r="Q473">
        <f t="shared" si="236"/>
        <v>0</v>
      </c>
      <c r="AL473" s="9" t="s">
        <v>1649</v>
      </c>
      <c r="AM473" t="s">
        <v>288</v>
      </c>
      <c r="AN473" t="s">
        <v>160</v>
      </c>
      <c r="AO473" t="s">
        <v>248</v>
      </c>
      <c r="AP473" t="s">
        <v>596</v>
      </c>
      <c r="AS473" s="89"/>
      <c r="AT473" s="1" t="s">
        <v>204</v>
      </c>
      <c r="AU473">
        <f t="shared" ref="AU473:AU479" si="245">COUNTIF($AX$5:$AX$265,"*"&amp;$AT473&amp;"*")</f>
        <v>135</v>
      </c>
      <c r="AV473">
        <f t="shared" ref="AV473:AV479" si="246">COUNTIFS($AX$5:$AX$265,"*"&amp;$AT473&amp;"*",$AC$5:$AC$265,"="&amp;AV$450)</f>
        <v>19</v>
      </c>
      <c r="AW473">
        <f t="shared" si="244"/>
        <v>74</v>
      </c>
      <c r="AX473">
        <f t="shared" si="244"/>
        <v>5</v>
      </c>
      <c r="AY473">
        <f t="shared" si="244"/>
        <v>37</v>
      </c>
      <c r="BI473" s="1" t="s">
        <v>424</v>
      </c>
      <c r="BJ473">
        <f t="shared" si="240"/>
        <v>127</v>
      </c>
      <c r="BK473">
        <f t="shared" si="241"/>
        <v>19</v>
      </c>
      <c r="BL473">
        <f t="shared" si="241"/>
        <v>72</v>
      </c>
      <c r="BM473">
        <f t="shared" si="241"/>
        <v>3</v>
      </c>
      <c r="BN473">
        <f t="shared" si="241"/>
        <v>33</v>
      </c>
      <c r="BQ473" s="1"/>
    </row>
    <row r="474" spans="1:69" x14ac:dyDescent="0.2">
      <c r="A474" s="50"/>
      <c r="I474" s="1"/>
      <c r="W474" s="70" t="s">
        <v>1775</v>
      </c>
      <c r="AK474" s="1" t="s">
        <v>172</v>
      </c>
      <c r="AL474">
        <f>COUNTIF($AL$5:$AL$265,"="&amp;$AK474)</f>
        <v>77</v>
      </c>
      <c r="AM474">
        <f t="shared" ref="AM474:AP475" si="247">COUNTIFS($AL$5:$AL$265,"="&amp;$AK474,$AC$5:$AC$265,"="&amp;AM$473)</f>
        <v>20</v>
      </c>
      <c r="AN474">
        <f t="shared" si="247"/>
        <v>45</v>
      </c>
      <c r="AO474">
        <f t="shared" si="247"/>
        <v>1</v>
      </c>
      <c r="AP474">
        <f t="shared" si="247"/>
        <v>11</v>
      </c>
      <c r="AS474" s="89"/>
      <c r="AT474" s="1" t="s">
        <v>218</v>
      </c>
      <c r="AU474">
        <f t="shared" si="245"/>
        <v>76</v>
      </c>
      <c r="AV474">
        <f t="shared" si="246"/>
        <v>10</v>
      </c>
      <c r="AW474">
        <f t="shared" si="244"/>
        <v>39</v>
      </c>
      <c r="AX474">
        <f t="shared" si="244"/>
        <v>1</v>
      </c>
      <c r="AY474">
        <f t="shared" si="244"/>
        <v>26</v>
      </c>
      <c r="BI474" s="1" t="s">
        <v>260</v>
      </c>
      <c r="BJ474">
        <f t="shared" si="240"/>
        <v>163</v>
      </c>
      <c r="BK474">
        <f t="shared" si="241"/>
        <v>28</v>
      </c>
      <c r="BL474">
        <f t="shared" si="241"/>
        <v>91</v>
      </c>
      <c r="BM474">
        <f t="shared" si="241"/>
        <v>8</v>
      </c>
      <c r="BN474">
        <f t="shared" si="241"/>
        <v>36</v>
      </c>
      <c r="BQ474" s="1"/>
    </row>
    <row r="475" spans="1:69" x14ac:dyDescent="0.2">
      <c r="A475" s="50"/>
      <c r="I475" s="1"/>
      <c r="M475">
        <f>SUM(M467:M473)</f>
        <v>261</v>
      </c>
      <c r="N475">
        <f t="shared" ref="N475:Q475" si="248">SUM(N467:N473)</f>
        <v>36</v>
      </c>
      <c r="O475">
        <f t="shared" si="248"/>
        <v>136</v>
      </c>
      <c r="P475">
        <f t="shared" si="248"/>
        <v>11</v>
      </c>
      <c r="Q475">
        <f t="shared" si="248"/>
        <v>78</v>
      </c>
      <c r="W475" s="9" t="s">
        <v>1635</v>
      </c>
      <c r="X475" s="79">
        <f>AO508/X$428</f>
        <v>0.18390804597701149</v>
      </c>
      <c r="Y475" s="79">
        <f t="shared" ref="Y475:AB475" si="249">AP508/Y$428</f>
        <v>0.27777777777777779</v>
      </c>
      <c r="Z475" s="79">
        <f t="shared" si="249"/>
        <v>0.20588235294117646</v>
      </c>
      <c r="AA475" s="79">
        <f t="shared" si="249"/>
        <v>0.36363636363636365</v>
      </c>
      <c r="AB475" s="79">
        <f t="shared" si="249"/>
        <v>7.6923076923076927E-2</v>
      </c>
      <c r="AK475" s="1" t="s">
        <v>167</v>
      </c>
      <c r="AL475">
        <f>COUNTIF($AL$5:$AL$265,"="&amp;$AK475)</f>
        <v>184</v>
      </c>
      <c r="AM475">
        <f t="shared" si="247"/>
        <v>16</v>
      </c>
      <c r="AN475">
        <f t="shared" si="247"/>
        <v>91</v>
      </c>
      <c r="AO475">
        <f t="shared" si="247"/>
        <v>10</v>
      </c>
      <c r="AP475">
        <f t="shared" si="247"/>
        <v>67</v>
      </c>
      <c r="AS475" s="89"/>
      <c r="AT475" s="1" t="s">
        <v>1619</v>
      </c>
      <c r="AU475">
        <f t="shared" si="245"/>
        <v>1</v>
      </c>
      <c r="AV475">
        <f t="shared" si="246"/>
        <v>0</v>
      </c>
      <c r="AW475">
        <f t="shared" si="244"/>
        <v>1</v>
      </c>
      <c r="AX475">
        <f t="shared" si="244"/>
        <v>0</v>
      </c>
      <c r="AY475">
        <f t="shared" si="244"/>
        <v>0</v>
      </c>
      <c r="BI475" s="1" t="s">
        <v>222</v>
      </c>
      <c r="BJ475">
        <f t="shared" si="240"/>
        <v>1</v>
      </c>
      <c r="BK475">
        <f t="shared" si="241"/>
        <v>0</v>
      </c>
      <c r="BL475">
        <f t="shared" si="241"/>
        <v>1</v>
      </c>
      <c r="BM475">
        <f t="shared" si="241"/>
        <v>0</v>
      </c>
      <c r="BN475">
        <f t="shared" si="241"/>
        <v>0</v>
      </c>
      <c r="BQ475" s="1"/>
    </row>
    <row r="476" spans="1:69" x14ac:dyDescent="0.2">
      <c r="A476" s="50"/>
      <c r="I476" s="1"/>
      <c r="N476">
        <f>SUM(N475:Q475)</f>
        <v>261</v>
      </c>
      <c r="W476" s="9" t="s">
        <v>1776</v>
      </c>
      <c r="X476" s="79">
        <f t="shared" ref="X476:AB476" si="250">AO509/X$428</f>
        <v>0.38314176245210729</v>
      </c>
      <c r="Y476" s="79">
        <f t="shared" si="250"/>
        <v>0.3611111111111111</v>
      </c>
      <c r="Z476" s="79">
        <f t="shared" si="250"/>
        <v>0.50735294117647056</v>
      </c>
      <c r="AA476" s="79">
        <f t="shared" si="250"/>
        <v>0.36363636363636365</v>
      </c>
      <c r="AB476" s="79">
        <f t="shared" si="250"/>
        <v>0.17948717948717949</v>
      </c>
      <c r="AS476" s="89"/>
      <c r="AT476" s="1" t="s">
        <v>816</v>
      </c>
      <c r="AU476">
        <f t="shared" si="245"/>
        <v>1</v>
      </c>
      <c r="AV476">
        <f t="shared" si="246"/>
        <v>1</v>
      </c>
      <c r="AW476">
        <f t="shared" si="244"/>
        <v>0</v>
      </c>
      <c r="AX476">
        <f t="shared" si="244"/>
        <v>0</v>
      </c>
      <c r="AY476">
        <f t="shared" si="244"/>
        <v>0</v>
      </c>
      <c r="BI476" s="1" t="s">
        <v>390</v>
      </c>
      <c r="BJ476">
        <f t="shared" si="240"/>
        <v>1</v>
      </c>
      <c r="BK476">
        <f t="shared" si="241"/>
        <v>1</v>
      </c>
      <c r="BL476">
        <f t="shared" si="241"/>
        <v>0</v>
      </c>
      <c r="BM476">
        <f t="shared" si="241"/>
        <v>0</v>
      </c>
      <c r="BN476">
        <f t="shared" si="241"/>
        <v>0</v>
      </c>
      <c r="BQ476" s="1"/>
    </row>
    <row r="477" spans="1:69" x14ac:dyDescent="0.2">
      <c r="A477" s="50"/>
      <c r="I477" s="1"/>
      <c r="L477" s="1" t="s">
        <v>11</v>
      </c>
      <c r="M477" s="33">
        <f>M467/M$316</f>
        <v>0.6130268199233716</v>
      </c>
      <c r="N477" s="33">
        <f>N467/N$475</f>
        <v>0.3888888888888889</v>
      </c>
      <c r="O477" s="54">
        <f t="shared" ref="O477:Q477" si="251">O467/O$475</f>
        <v>0.61029411764705888</v>
      </c>
      <c r="P477" s="54">
        <f t="shared" si="251"/>
        <v>0.81818181818181823</v>
      </c>
      <c r="Q477" s="54">
        <f t="shared" si="251"/>
        <v>0.69230769230769229</v>
      </c>
      <c r="W477" s="9" t="s">
        <v>1777</v>
      </c>
      <c r="X477" s="79">
        <f t="shared" ref="X477:AB477" si="252">AO510/X$428</f>
        <v>0.14942528735632185</v>
      </c>
      <c r="Y477" s="79">
        <f t="shared" si="252"/>
        <v>0.61111111111111116</v>
      </c>
      <c r="Z477" s="79">
        <f t="shared" si="252"/>
        <v>0.10294117647058823</v>
      </c>
      <c r="AA477" s="79">
        <f t="shared" si="252"/>
        <v>0</v>
      </c>
      <c r="AB477" s="79">
        <f t="shared" si="252"/>
        <v>3.8461538461538464E-2</v>
      </c>
      <c r="AL477" s="41">
        <f>SUM(AL474:AL475)</f>
        <v>261</v>
      </c>
      <c r="AM477">
        <f>SUM(AM474:AM475)</f>
        <v>36</v>
      </c>
      <c r="AN477">
        <f t="shared" ref="AN477:AP477" si="253">SUM(AN474:AN475)</f>
        <v>136</v>
      </c>
      <c r="AO477">
        <f t="shared" si="253"/>
        <v>11</v>
      </c>
      <c r="AP477">
        <f t="shared" si="253"/>
        <v>78</v>
      </c>
      <c r="AS477" s="89"/>
      <c r="AT477" s="1" t="s">
        <v>977</v>
      </c>
      <c r="AU477">
        <f t="shared" si="245"/>
        <v>1</v>
      </c>
      <c r="AV477">
        <f t="shared" si="246"/>
        <v>1</v>
      </c>
      <c r="AW477">
        <f t="shared" si="244"/>
        <v>0</v>
      </c>
      <c r="AX477">
        <f t="shared" si="244"/>
        <v>0</v>
      </c>
      <c r="AY477">
        <f t="shared" si="244"/>
        <v>0</v>
      </c>
      <c r="BI477" s="1" t="s">
        <v>972</v>
      </c>
      <c r="BJ477">
        <f t="shared" si="240"/>
        <v>1</v>
      </c>
      <c r="BK477">
        <f t="shared" si="241"/>
        <v>0</v>
      </c>
      <c r="BL477">
        <f t="shared" si="241"/>
        <v>1</v>
      </c>
      <c r="BM477">
        <f t="shared" si="241"/>
        <v>0</v>
      </c>
      <c r="BN477">
        <f t="shared" si="241"/>
        <v>0</v>
      </c>
      <c r="BQ477" s="1"/>
    </row>
    <row r="478" spans="1:69" x14ac:dyDescent="0.2">
      <c r="A478" s="50"/>
      <c r="I478" s="1"/>
      <c r="L478" s="9" t="s">
        <v>35</v>
      </c>
      <c r="M478" s="33">
        <f t="shared" ref="M478:M483" si="254">M468/M$316</f>
        <v>0.13026819923371646</v>
      </c>
      <c r="N478" s="54">
        <f t="shared" ref="N478:Q478" si="255">N468/N$475</f>
        <v>0.3888888888888889</v>
      </c>
      <c r="O478" s="33">
        <f t="shared" si="255"/>
        <v>0.13235294117647059</v>
      </c>
      <c r="P478" s="33">
        <f t="shared" si="255"/>
        <v>9.0909090909090912E-2</v>
      </c>
      <c r="Q478" s="33">
        <f t="shared" si="255"/>
        <v>1.282051282051282E-2</v>
      </c>
      <c r="W478" t="s">
        <v>1049</v>
      </c>
      <c r="X478" s="79">
        <f>AO514/X$428</f>
        <v>1.532567049808429E-2</v>
      </c>
      <c r="Y478" s="79">
        <f>AP514/Y$428</f>
        <v>5.5555555555555552E-2</v>
      </c>
      <c r="Z478" s="79">
        <f>AQ514/Z$428</f>
        <v>1.4705882352941176E-2</v>
      </c>
      <c r="AA478" s="79">
        <f>AR514/AA$428</f>
        <v>0</v>
      </c>
      <c r="AB478" s="79">
        <f>AS514/AB$428</f>
        <v>0</v>
      </c>
      <c r="AM478">
        <f>SUM(AM477:AP477)</f>
        <v>261</v>
      </c>
      <c r="AS478" s="89"/>
      <c r="AT478" s="1" t="s">
        <v>1151</v>
      </c>
      <c r="AU478">
        <f t="shared" si="245"/>
        <v>1</v>
      </c>
      <c r="AV478">
        <f t="shared" si="246"/>
        <v>0</v>
      </c>
      <c r="AW478">
        <f t="shared" si="244"/>
        <v>1</v>
      </c>
      <c r="AX478">
        <f t="shared" si="244"/>
        <v>0</v>
      </c>
      <c r="AY478">
        <f t="shared" si="244"/>
        <v>0</v>
      </c>
      <c r="BI478" s="1" t="s">
        <v>1121</v>
      </c>
      <c r="BJ478">
        <f t="shared" si="240"/>
        <v>1</v>
      </c>
      <c r="BK478">
        <f t="shared" si="241"/>
        <v>0</v>
      </c>
      <c r="BL478">
        <f t="shared" si="241"/>
        <v>1</v>
      </c>
      <c r="BM478">
        <f t="shared" si="241"/>
        <v>0</v>
      </c>
      <c r="BN478">
        <f t="shared" si="241"/>
        <v>0</v>
      </c>
      <c r="BQ478" s="1"/>
    </row>
    <row r="479" spans="1:69" x14ac:dyDescent="0.2">
      <c r="A479" s="50"/>
      <c r="I479" s="1"/>
      <c r="L479" s="9" t="s">
        <v>60</v>
      </c>
      <c r="M479" s="33">
        <f t="shared" si="254"/>
        <v>3.0651340996168581E-2</v>
      </c>
      <c r="N479" s="33">
        <f t="shared" ref="N479:Q479" si="256">N469/N$475</f>
        <v>0</v>
      </c>
      <c r="O479" s="33">
        <f t="shared" si="256"/>
        <v>2.9411764705882353E-2</v>
      </c>
      <c r="P479" s="33">
        <f t="shared" si="256"/>
        <v>0</v>
      </c>
      <c r="Q479" s="33">
        <f t="shared" si="256"/>
        <v>5.128205128205128E-2</v>
      </c>
      <c r="W479" s="9" t="s">
        <v>1754</v>
      </c>
      <c r="X479" s="79">
        <f t="shared" ref="X479:AB479" si="257">AO512/X$428</f>
        <v>0.42528735632183906</v>
      </c>
      <c r="Y479" s="79">
        <f t="shared" si="257"/>
        <v>0.1388888888888889</v>
      </c>
      <c r="Z479" s="79">
        <f t="shared" si="257"/>
        <v>0.3014705882352941</v>
      </c>
      <c r="AA479" s="79">
        <f t="shared" si="257"/>
        <v>0.54545454545454541</v>
      </c>
      <c r="AB479" s="79">
        <f t="shared" si="257"/>
        <v>0.75641025641025639</v>
      </c>
      <c r="AS479" s="89"/>
      <c r="AT479" s="1" t="s">
        <v>1620</v>
      </c>
      <c r="AU479">
        <f t="shared" si="245"/>
        <v>1</v>
      </c>
      <c r="AV479">
        <f t="shared" si="246"/>
        <v>0</v>
      </c>
      <c r="AW479">
        <f t="shared" si="244"/>
        <v>1</v>
      </c>
      <c r="AX479">
        <f t="shared" si="244"/>
        <v>0</v>
      </c>
      <c r="AY479">
        <f t="shared" si="244"/>
        <v>0</v>
      </c>
      <c r="BI479" s="1" t="s">
        <v>387</v>
      </c>
      <c r="BJ479">
        <f t="shared" si="240"/>
        <v>1</v>
      </c>
      <c r="BK479">
        <f t="shared" si="241"/>
        <v>0</v>
      </c>
      <c r="BL479">
        <f t="shared" si="241"/>
        <v>1</v>
      </c>
      <c r="BM479">
        <f t="shared" si="241"/>
        <v>0</v>
      </c>
      <c r="BN479">
        <f t="shared" si="241"/>
        <v>0</v>
      </c>
      <c r="BQ479" s="1"/>
    </row>
    <row r="480" spans="1:69" x14ac:dyDescent="0.2">
      <c r="A480" s="50"/>
      <c r="I480" s="1"/>
      <c r="L480" s="9" t="s">
        <v>36</v>
      </c>
      <c r="M480" s="33">
        <f t="shared" si="254"/>
        <v>3.8314176245210726E-3</v>
      </c>
      <c r="N480" s="33">
        <f t="shared" ref="N480:Q480" si="258">N470/N$475</f>
        <v>2.7777777777777776E-2</v>
      </c>
      <c r="O480" s="33">
        <f t="shared" si="258"/>
        <v>0</v>
      </c>
      <c r="P480" s="33">
        <f t="shared" si="258"/>
        <v>0</v>
      </c>
      <c r="Q480" s="33">
        <f t="shared" si="258"/>
        <v>0</v>
      </c>
      <c r="X480" s="79"/>
      <c r="Y480" s="79"/>
      <c r="Z480" s="79"/>
      <c r="AA480" s="79"/>
      <c r="AB480" s="79"/>
      <c r="AM480" s="9" t="s">
        <v>1649</v>
      </c>
      <c r="AN480" t="s">
        <v>288</v>
      </c>
      <c r="AO480" t="s">
        <v>160</v>
      </c>
      <c r="AP480" t="s">
        <v>248</v>
      </c>
      <c r="AQ480" t="s">
        <v>596</v>
      </c>
      <c r="AS480" s="89"/>
      <c r="AT480" s="1"/>
      <c r="BQ480" s="1"/>
    </row>
    <row r="481" spans="1:69" x14ac:dyDescent="0.2">
      <c r="A481" s="50"/>
      <c r="I481" s="1"/>
      <c r="L481" s="9" t="s">
        <v>24</v>
      </c>
      <c r="M481" s="33">
        <f t="shared" si="254"/>
        <v>7.662835249042145E-2</v>
      </c>
      <c r="N481" s="54">
        <f t="shared" ref="N481:Q481" si="259">N471/N$475</f>
        <v>0.16666666666666666</v>
      </c>
      <c r="O481" s="33">
        <f t="shared" si="259"/>
        <v>9.5588235294117641E-2</v>
      </c>
      <c r="P481" s="54">
        <f t="shared" si="259"/>
        <v>9.0909090909090912E-2</v>
      </c>
      <c r="Q481" s="33">
        <f t="shared" si="259"/>
        <v>0</v>
      </c>
      <c r="W481" s="9" t="s">
        <v>1778</v>
      </c>
      <c r="AL481" s="1" t="s">
        <v>290</v>
      </c>
      <c r="AM481">
        <f>COUNTIF($AM$5:$AM$265,"="&amp;$AL481)</f>
        <v>29</v>
      </c>
      <c r="AN481">
        <f>COUNTIFS($AM$5:$AM$265,"="&amp;$AL481,$AC$5:$AC$265,"="&amp;AN$480)</f>
        <v>4</v>
      </c>
      <c r="AO481">
        <f t="shared" ref="AN481:AQ485" si="260">COUNTIFS($AM$5:$AM$265,"="&amp;$AL481,$AC$5:$AC$265,"="&amp;AO$480)</f>
        <v>13</v>
      </c>
      <c r="AP481">
        <f t="shared" si="260"/>
        <v>3</v>
      </c>
      <c r="AQ481">
        <f t="shared" si="260"/>
        <v>9</v>
      </c>
      <c r="AS481" s="45" t="s">
        <v>1803</v>
      </c>
      <c r="AT481" s="1" t="s">
        <v>177</v>
      </c>
      <c r="AU481">
        <f>COUNTIF($AY$5:$AY$265,"*"&amp;$AT481&amp;"*")</f>
        <v>137</v>
      </c>
      <c r="AV481">
        <f>COUNTIFS($AY$5:$AY$265,"*"&amp;$AT481&amp;"*",$AC$5:$AC$265,"="&amp;AV$450)</f>
        <v>19</v>
      </c>
      <c r="AW481">
        <f t="shared" ref="AW481:AY485" si="261">COUNTIFS($AY$5:$AY$265,"*"&amp;$AT481&amp;"*",$AC$5:$AC$265,"="&amp;AW$450)</f>
        <v>80</v>
      </c>
      <c r="AX481">
        <f t="shared" si="261"/>
        <v>4</v>
      </c>
      <c r="AY481">
        <f t="shared" si="261"/>
        <v>34</v>
      </c>
      <c r="BJ481">
        <v>261</v>
      </c>
      <c r="BK481" s="57">
        <v>36</v>
      </c>
      <c r="BL481" s="57">
        <v>136</v>
      </c>
      <c r="BM481" s="57">
        <v>11</v>
      </c>
      <c r="BN481" s="57">
        <v>78</v>
      </c>
      <c r="BQ481" s="1"/>
    </row>
    <row r="482" spans="1:69" x14ac:dyDescent="0.2">
      <c r="A482" s="50"/>
      <c r="I482" s="1"/>
      <c r="L482" s="9" t="s">
        <v>121</v>
      </c>
      <c r="M482" s="33">
        <f t="shared" si="254"/>
        <v>0.14559386973180077</v>
      </c>
      <c r="N482" s="33">
        <f t="shared" ref="N482:Q482" si="262">N472/N$475</f>
        <v>2.7777777777777776E-2</v>
      </c>
      <c r="O482" s="54">
        <f t="shared" si="262"/>
        <v>0.13235294117647059</v>
      </c>
      <c r="P482" s="33">
        <f t="shared" si="262"/>
        <v>0</v>
      </c>
      <c r="Q482" s="54">
        <f t="shared" si="262"/>
        <v>0.24358974358974358</v>
      </c>
      <c r="AL482" s="1" t="s">
        <v>326</v>
      </c>
      <c r="AM482">
        <f>COUNTIF($AM$5:$AM$265,"="&amp;$AL482)</f>
        <v>22</v>
      </c>
      <c r="AN482">
        <f t="shared" si="260"/>
        <v>6</v>
      </c>
      <c r="AO482">
        <f t="shared" si="260"/>
        <v>12</v>
      </c>
      <c r="AP482">
        <f t="shared" si="260"/>
        <v>0</v>
      </c>
      <c r="AQ482">
        <f t="shared" si="260"/>
        <v>4</v>
      </c>
      <c r="AS482" s="89"/>
      <c r="AT482" s="1" t="s">
        <v>272</v>
      </c>
      <c r="AU482">
        <f t="shared" ref="AU482:AU485" si="263">COUNTIF($AY$5:$AY$265,"*"&amp;$AT482&amp;"*")</f>
        <v>213</v>
      </c>
      <c r="AV482">
        <f t="shared" ref="AV482:AV485" si="264">COUNTIFS($AY$5:$AY$265,"*"&amp;$AT482&amp;"*",$AC$5:$AC$265,"="&amp;AV$450)</f>
        <v>33</v>
      </c>
      <c r="AW482">
        <f t="shared" si="261"/>
        <v>111</v>
      </c>
      <c r="AX482">
        <f t="shared" si="261"/>
        <v>8</v>
      </c>
      <c r="AY482">
        <f t="shared" si="261"/>
        <v>61</v>
      </c>
      <c r="BQ482" s="1"/>
    </row>
    <row r="483" spans="1:69" x14ac:dyDescent="0.2">
      <c r="A483" s="50"/>
      <c r="I483" s="1"/>
      <c r="L483" s="9" t="s">
        <v>1577</v>
      </c>
      <c r="M483" s="33">
        <f t="shared" si="254"/>
        <v>0</v>
      </c>
      <c r="N483" s="33">
        <f t="shared" ref="N483:Q483" si="265">N473/N$475</f>
        <v>0</v>
      </c>
      <c r="O483" s="33">
        <f t="shared" si="265"/>
        <v>0</v>
      </c>
      <c r="P483" s="33">
        <f t="shared" si="265"/>
        <v>0</v>
      </c>
      <c r="Q483" s="33">
        <f t="shared" si="265"/>
        <v>0</v>
      </c>
      <c r="W483" s="70" t="s">
        <v>1871</v>
      </c>
      <c r="AL483" s="1" t="s">
        <v>480</v>
      </c>
      <c r="AM483">
        <f>COUNTIF($AM$5:$AM$265,"="&amp;$AL483)</f>
        <v>9</v>
      </c>
      <c r="AN483">
        <f t="shared" si="260"/>
        <v>3</v>
      </c>
      <c r="AO483">
        <f t="shared" si="260"/>
        <v>4</v>
      </c>
      <c r="AP483">
        <f t="shared" si="260"/>
        <v>0</v>
      </c>
      <c r="AQ483">
        <f t="shared" si="260"/>
        <v>2</v>
      </c>
      <c r="AS483" s="89"/>
      <c r="AT483" s="1" t="s">
        <v>219</v>
      </c>
      <c r="AU483">
        <f t="shared" si="263"/>
        <v>33</v>
      </c>
      <c r="AV483">
        <f t="shared" si="264"/>
        <v>1</v>
      </c>
      <c r="AW483">
        <f t="shared" si="261"/>
        <v>15</v>
      </c>
      <c r="AX483">
        <f t="shared" si="261"/>
        <v>1</v>
      </c>
      <c r="AY483">
        <f t="shared" si="261"/>
        <v>16</v>
      </c>
      <c r="BI483" s="9" t="s">
        <v>1869</v>
      </c>
      <c r="BJ483" s="24" t="s">
        <v>1649</v>
      </c>
      <c r="BK483" s="70" t="s">
        <v>1714</v>
      </c>
      <c r="BL483" s="70" t="s">
        <v>1715</v>
      </c>
      <c r="BM483" s="70" t="s">
        <v>1716</v>
      </c>
      <c r="BN483" s="70" t="s">
        <v>1717</v>
      </c>
      <c r="BQ483" s="1"/>
    </row>
    <row r="484" spans="1:69" x14ac:dyDescent="0.2">
      <c r="A484" s="50"/>
      <c r="H484" s="37"/>
      <c r="I484" s="36"/>
      <c r="W484" s="9" t="s">
        <v>1609</v>
      </c>
      <c r="X484" s="60">
        <f>SUM(Y484:AB484)</f>
        <v>130</v>
      </c>
      <c r="Y484" s="60">
        <v>11</v>
      </c>
      <c r="Z484" s="60">
        <v>71</v>
      </c>
      <c r="AA484" s="60">
        <v>3</v>
      </c>
      <c r="AB484" s="60">
        <v>45</v>
      </c>
      <c r="AL484" s="1" t="s">
        <v>269</v>
      </c>
      <c r="AM484">
        <f>COUNTIF($AM$5:$AM$265,"="&amp;$AL484)</f>
        <v>24</v>
      </c>
      <c r="AN484">
        <f t="shared" si="260"/>
        <v>5</v>
      </c>
      <c r="AO484">
        <f t="shared" si="260"/>
        <v>14</v>
      </c>
      <c r="AP484">
        <f t="shared" si="260"/>
        <v>0</v>
      </c>
      <c r="AQ484">
        <f t="shared" si="260"/>
        <v>5</v>
      </c>
      <c r="AS484" s="89"/>
      <c r="AT484" s="1" t="s">
        <v>255</v>
      </c>
      <c r="AU484">
        <f t="shared" si="263"/>
        <v>1</v>
      </c>
      <c r="AV484">
        <f t="shared" si="264"/>
        <v>0</v>
      </c>
      <c r="AW484">
        <f t="shared" si="261"/>
        <v>0</v>
      </c>
      <c r="AX484">
        <f t="shared" si="261"/>
        <v>1</v>
      </c>
      <c r="AY484">
        <f t="shared" si="261"/>
        <v>0</v>
      </c>
      <c r="BI484" s="9"/>
      <c r="BJ484" s="37">
        <v>261</v>
      </c>
      <c r="BK484" s="39">
        <v>36</v>
      </c>
      <c r="BL484" s="39">
        <v>136</v>
      </c>
      <c r="BM484" s="39">
        <v>11</v>
      </c>
      <c r="BN484" s="39">
        <v>78</v>
      </c>
      <c r="BQ484" s="1"/>
    </row>
    <row r="485" spans="1:69" x14ac:dyDescent="0.2">
      <c r="A485" s="50"/>
      <c r="H485" s="37"/>
      <c r="I485" s="36"/>
      <c r="M485" s="53">
        <f>SUM(M477:M483)</f>
        <v>1</v>
      </c>
      <c r="N485" s="53">
        <f t="shared" ref="N485:Q485" si="266">SUM(N477:N483)</f>
        <v>1</v>
      </c>
      <c r="O485" s="53">
        <f t="shared" si="266"/>
        <v>1</v>
      </c>
      <c r="P485" s="53">
        <f t="shared" si="266"/>
        <v>1</v>
      </c>
      <c r="Q485" s="53">
        <f t="shared" si="266"/>
        <v>1</v>
      </c>
      <c r="W485" s="9" t="s">
        <v>1872</v>
      </c>
      <c r="X485" s="60">
        <f>SUM(Y485:AB485)</f>
        <v>131</v>
      </c>
      <c r="Y485" s="60">
        <v>25</v>
      </c>
      <c r="Z485" s="60">
        <v>65</v>
      </c>
      <c r="AA485" s="60">
        <v>8</v>
      </c>
      <c r="AB485" s="60">
        <v>33</v>
      </c>
      <c r="AL485" s="1" t="s">
        <v>200</v>
      </c>
      <c r="AM485">
        <f>COUNTIF($AM$5:$AM$265,"="&amp;$AL485)</f>
        <v>92</v>
      </c>
      <c r="AN485">
        <f t="shared" si="260"/>
        <v>7</v>
      </c>
      <c r="AO485">
        <f t="shared" si="260"/>
        <v>53</v>
      </c>
      <c r="AP485">
        <f t="shared" si="260"/>
        <v>3</v>
      </c>
      <c r="AQ485">
        <f t="shared" si="260"/>
        <v>29</v>
      </c>
      <c r="AS485" s="89"/>
      <c r="AT485" s="1" t="s">
        <v>538</v>
      </c>
      <c r="AU485">
        <f t="shared" si="263"/>
        <v>1</v>
      </c>
      <c r="AV485">
        <f t="shared" si="264"/>
        <v>0</v>
      </c>
      <c r="AW485">
        <f t="shared" si="261"/>
        <v>1</v>
      </c>
      <c r="AX485">
        <f t="shared" si="261"/>
        <v>0</v>
      </c>
      <c r="AY485">
        <f t="shared" si="261"/>
        <v>0</v>
      </c>
      <c r="BI485" s="9"/>
      <c r="BJ485" s="37"/>
      <c r="BK485" s="73"/>
      <c r="BL485" s="73"/>
      <c r="BM485" s="73"/>
      <c r="BN485" s="73"/>
      <c r="BQ485" s="1"/>
    </row>
    <row r="486" spans="1:69" x14ac:dyDescent="0.2">
      <c r="A486" s="50"/>
      <c r="H486" s="37"/>
      <c r="I486" s="36"/>
      <c r="AL486" s="1"/>
      <c r="AS486" s="89"/>
      <c r="BH486" s="45" t="s">
        <v>1844</v>
      </c>
      <c r="BI486" s="9" t="s">
        <v>1851</v>
      </c>
      <c r="BJ486" s="80">
        <f t="shared" ref="BJ486:BN489" si="267">BJ445/BJ$481</f>
        <v>0.37164750957854409</v>
      </c>
      <c r="BK486" s="80">
        <f t="shared" si="267"/>
        <v>0.27777777777777779</v>
      </c>
      <c r="BL486" s="80">
        <f t="shared" si="267"/>
        <v>0.39705882352941174</v>
      </c>
      <c r="BM486" s="80">
        <f t="shared" si="267"/>
        <v>0.27272727272727271</v>
      </c>
      <c r="BN486" s="80">
        <f t="shared" si="267"/>
        <v>0.38461538461538464</v>
      </c>
      <c r="BQ486" s="1"/>
    </row>
    <row r="487" spans="1:69" x14ac:dyDescent="0.2">
      <c r="A487" s="50"/>
      <c r="H487" s="65"/>
      <c r="I487" s="66" t="s">
        <v>1649</v>
      </c>
      <c r="J487" s="59" t="s">
        <v>1692</v>
      </c>
      <c r="K487" s="59" t="s">
        <v>1693</v>
      </c>
      <c r="L487" s="60"/>
      <c r="M487" s="60"/>
      <c r="W487" s="70" t="s">
        <v>1873</v>
      </c>
      <c r="AL487" s="1"/>
      <c r="AM487" s="41">
        <f>SUM(AM481:AM485)</f>
        <v>176</v>
      </c>
      <c r="AN487">
        <f>SUM(AN481:AN485)</f>
        <v>25</v>
      </c>
      <c r="AO487">
        <f t="shared" ref="AO487:AQ487" si="268">SUM(AO481:AO485)</f>
        <v>96</v>
      </c>
      <c r="AP487">
        <f t="shared" si="268"/>
        <v>6</v>
      </c>
      <c r="AQ487">
        <f t="shared" si="268"/>
        <v>49</v>
      </c>
      <c r="AS487" s="45" t="s">
        <v>1804</v>
      </c>
      <c r="AT487" s="1" t="s">
        <v>343</v>
      </c>
      <c r="AU487">
        <f>COUNTIF($AZ$5:$AZ$265,"*"&amp;$AT487&amp;"*")</f>
        <v>67</v>
      </c>
      <c r="AV487">
        <f>COUNTIFS($AZ$5:$AZ$265,"*"&amp;$AT487&amp;"*",$AC$5:$AC$265,"="&amp;AV$450)</f>
        <v>10</v>
      </c>
      <c r="AW487">
        <f t="shared" ref="AW487:AY491" si="269">COUNTIFS($AZ$5:$AZ$265,"*"&amp;$AT487&amp;"*",$AC$5:$AC$265,"="&amp;AW$450)</f>
        <v>30</v>
      </c>
      <c r="AX487">
        <f t="shared" si="269"/>
        <v>2</v>
      </c>
      <c r="AY487">
        <f t="shared" si="269"/>
        <v>25</v>
      </c>
      <c r="BI487" s="9" t="s">
        <v>1850</v>
      </c>
      <c r="BJ487" s="87">
        <f t="shared" si="267"/>
        <v>0.62452107279693492</v>
      </c>
      <c r="BK487" s="87">
        <f t="shared" si="267"/>
        <v>0.47222222222222221</v>
      </c>
      <c r="BL487" s="87">
        <f t="shared" si="267"/>
        <v>0.65441176470588236</v>
      </c>
      <c r="BM487" s="87">
        <f t="shared" si="267"/>
        <v>0.90909090909090906</v>
      </c>
      <c r="BN487" s="87">
        <f t="shared" si="267"/>
        <v>0.60256410256410253</v>
      </c>
      <c r="BQ487" s="1"/>
    </row>
    <row r="488" spans="1:69" x14ac:dyDescent="0.2">
      <c r="A488" s="50"/>
      <c r="H488" s="66" t="s">
        <v>38</v>
      </c>
      <c r="I488" s="65">
        <f>COUNTIF($H$5:$H$265,H488)</f>
        <v>4</v>
      </c>
      <c r="J488" s="33">
        <f>I488/$I$500</f>
        <v>1.532567049808429E-2</v>
      </c>
      <c r="K488" s="9" t="s">
        <v>124</v>
      </c>
      <c r="W488" s="9" t="s">
        <v>1609</v>
      </c>
      <c r="X488" s="60">
        <f>SUM(Y488:AB488)</f>
        <v>216</v>
      </c>
      <c r="Y488" s="60">
        <v>30</v>
      </c>
      <c r="Z488" s="60">
        <v>119</v>
      </c>
      <c r="AA488" s="60">
        <v>6</v>
      </c>
      <c r="AB488" s="60">
        <v>61</v>
      </c>
      <c r="AT488" s="1" t="s">
        <v>410</v>
      </c>
      <c r="AU488">
        <f t="shared" ref="AU488:AU491" si="270">COUNTIF($AZ$5:$AZ$265,"*"&amp;$AT488&amp;"*")</f>
        <v>136</v>
      </c>
      <c r="AV488">
        <f t="shared" ref="AV488:AV491" si="271">COUNTIFS($AZ$5:$AZ$265,"*"&amp;$AT488&amp;"*",$AC$5:$AC$265,"="&amp;AV$450)</f>
        <v>24</v>
      </c>
      <c r="AW488">
        <f t="shared" si="269"/>
        <v>76</v>
      </c>
      <c r="AX488">
        <f t="shared" si="269"/>
        <v>6</v>
      </c>
      <c r="AY488">
        <f t="shared" si="269"/>
        <v>30</v>
      </c>
      <c r="BI488" s="9" t="s">
        <v>1849</v>
      </c>
      <c r="BJ488" s="79">
        <f t="shared" si="267"/>
        <v>0.40996168582375481</v>
      </c>
      <c r="BK488" s="79">
        <f t="shared" si="267"/>
        <v>0.33333333333333331</v>
      </c>
      <c r="BL488" s="79">
        <f t="shared" si="267"/>
        <v>0.43382352941176472</v>
      </c>
      <c r="BM488" s="79">
        <f t="shared" si="267"/>
        <v>0.36363636363636365</v>
      </c>
      <c r="BN488" s="79">
        <f t="shared" si="267"/>
        <v>0.41025641025641024</v>
      </c>
      <c r="BQ488" s="1"/>
    </row>
    <row r="489" spans="1:69" x14ac:dyDescent="0.2">
      <c r="A489" s="50"/>
      <c r="H489" s="66" t="s">
        <v>189</v>
      </c>
      <c r="I489" s="65">
        <f t="shared" ref="I489:I498" si="272">COUNTIF($H$5:$H$265,H489)</f>
        <v>38</v>
      </c>
      <c r="J489" s="33">
        <f t="shared" ref="J489:J498" si="273">I489/$I$500</f>
        <v>0.14559386973180077</v>
      </c>
      <c r="K489" s="9" t="s">
        <v>1695</v>
      </c>
      <c r="W489" s="9" t="s">
        <v>1872</v>
      </c>
      <c r="X489" s="60">
        <f>SUM(Y489:AB489)</f>
        <v>45</v>
      </c>
      <c r="Y489" s="60">
        <v>6</v>
      </c>
      <c r="Z489" s="60">
        <v>17</v>
      </c>
      <c r="AA489" s="60">
        <v>5</v>
      </c>
      <c r="AB489" s="60">
        <v>17</v>
      </c>
      <c r="AL489" s="9"/>
      <c r="AT489" s="1" t="s">
        <v>206</v>
      </c>
      <c r="AU489">
        <f t="shared" si="270"/>
        <v>152</v>
      </c>
      <c r="AV489">
        <f t="shared" si="271"/>
        <v>22</v>
      </c>
      <c r="AW489">
        <f t="shared" si="269"/>
        <v>87</v>
      </c>
      <c r="AX489">
        <f t="shared" si="269"/>
        <v>5</v>
      </c>
      <c r="AY489">
        <f t="shared" si="269"/>
        <v>38</v>
      </c>
      <c r="BI489" s="9" t="s">
        <v>1852</v>
      </c>
      <c r="BJ489" s="79">
        <f t="shared" si="267"/>
        <v>0.40229885057471265</v>
      </c>
      <c r="BK489" s="79">
        <f t="shared" si="267"/>
        <v>0.58333333333333337</v>
      </c>
      <c r="BL489" s="79">
        <f t="shared" si="267"/>
        <v>0.41176470588235292</v>
      </c>
      <c r="BM489" s="79">
        <f t="shared" si="267"/>
        <v>0.36363636363636365</v>
      </c>
      <c r="BN489" s="79">
        <f t="shared" si="267"/>
        <v>0.30769230769230771</v>
      </c>
      <c r="BQ489" s="1"/>
    </row>
    <row r="490" spans="1:69" x14ac:dyDescent="0.2">
      <c r="A490" s="50"/>
      <c r="H490" s="66" t="s">
        <v>21</v>
      </c>
      <c r="I490" s="65">
        <f t="shared" si="272"/>
        <v>84</v>
      </c>
      <c r="J490" s="33">
        <f t="shared" si="273"/>
        <v>0.32183908045977011</v>
      </c>
      <c r="K490" s="9" t="s">
        <v>1695</v>
      </c>
      <c r="AL490" s="1" t="s">
        <v>290</v>
      </c>
      <c r="AM490" s="33">
        <f t="shared" ref="AM490:AQ494" si="274">AM481/AM$487</f>
        <v>0.16477272727272727</v>
      </c>
      <c r="AN490" s="33">
        <f t="shared" si="274"/>
        <v>0.16</v>
      </c>
      <c r="AO490" s="33">
        <f t="shared" si="274"/>
        <v>0.13541666666666666</v>
      </c>
      <c r="AP490" s="33">
        <f t="shared" si="274"/>
        <v>0.5</v>
      </c>
      <c r="AQ490" s="33">
        <f t="shared" si="274"/>
        <v>0.18367346938775511</v>
      </c>
      <c r="AT490" s="1" t="s">
        <v>178</v>
      </c>
      <c r="AU490">
        <f t="shared" si="270"/>
        <v>51</v>
      </c>
      <c r="AV490">
        <f t="shared" si="271"/>
        <v>4</v>
      </c>
      <c r="AW490">
        <f t="shared" si="269"/>
        <v>24</v>
      </c>
      <c r="AX490">
        <f t="shared" si="269"/>
        <v>1</v>
      </c>
      <c r="AY490">
        <f t="shared" si="269"/>
        <v>22</v>
      </c>
      <c r="BJ490" s="79"/>
      <c r="BK490" s="79"/>
      <c r="BL490" s="79"/>
      <c r="BM490" s="79"/>
      <c r="BN490" s="79"/>
      <c r="BQ490" s="1"/>
    </row>
    <row r="491" spans="1:69" x14ac:dyDescent="0.2">
      <c r="A491" s="50"/>
      <c r="H491" s="66" t="s">
        <v>20</v>
      </c>
      <c r="I491" s="65">
        <f t="shared" si="272"/>
        <v>1</v>
      </c>
      <c r="J491" s="33">
        <f t="shared" si="273"/>
        <v>3.8314176245210726E-3</v>
      </c>
      <c r="K491" s="9" t="s">
        <v>138</v>
      </c>
      <c r="W491" s="70" t="s">
        <v>1871</v>
      </c>
      <c r="AL491" s="1" t="s">
        <v>326</v>
      </c>
      <c r="AM491" s="33">
        <f t="shared" si="274"/>
        <v>0.125</v>
      </c>
      <c r="AN491" s="33">
        <f t="shared" si="274"/>
        <v>0.24</v>
      </c>
      <c r="AO491" s="33">
        <f t="shared" si="274"/>
        <v>0.125</v>
      </c>
      <c r="AP491" s="33">
        <f t="shared" si="274"/>
        <v>0</v>
      </c>
      <c r="AQ491" s="33">
        <f t="shared" si="274"/>
        <v>8.1632653061224483E-2</v>
      </c>
      <c r="AT491" s="1" t="s">
        <v>390</v>
      </c>
      <c r="AU491">
        <f t="shared" si="270"/>
        <v>2</v>
      </c>
      <c r="AV491">
        <f t="shared" si="271"/>
        <v>0</v>
      </c>
      <c r="AW491">
        <f t="shared" si="269"/>
        <v>1</v>
      </c>
      <c r="AX491">
        <f t="shared" si="269"/>
        <v>1</v>
      </c>
      <c r="AY491">
        <f t="shared" si="269"/>
        <v>0</v>
      </c>
      <c r="BI491" s="9" t="s">
        <v>1867</v>
      </c>
      <c r="BJ491" s="79"/>
      <c r="BK491" s="79"/>
      <c r="BL491" s="79"/>
      <c r="BM491" s="79"/>
      <c r="BN491" s="79"/>
      <c r="BQ491" s="1"/>
    </row>
    <row r="492" spans="1:69" x14ac:dyDescent="0.2">
      <c r="A492" s="50"/>
      <c r="H492" s="65" t="s">
        <v>37</v>
      </c>
      <c r="I492" s="65">
        <f t="shared" si="272"/>
        <v>9</v>
      </c>
      <c r="J492" s="33">
        <f t="shared" si="273"/>
        <v>3.4482758620689655E-2</v>
      </c>
      <c r="K492" s="9" t="s">
        <v>1695</v>
      </c>
      <c r="W492" s="9" t="s">
        <v>1609</v>
      </c>
      <c r="X492" s="79">
        <f>X484/X$428</f>
        <v>0.49808429118773945</v>
      </c>
      <c r="Y492" s="79">
        <f t="shared" ref="Y492:AB492" si="275">Y484/Y$428</f>
        <v>0.30555555555555558</v>
      </c>
      <c r="Z492" s="79">
        <f t="shared" si="275"/>
        <v>0.5220588235294118</v>
      </c>
      <c r="AA492" s="79">
        <f t="shared" si="275"/>
        <v>0.27272727272727271</v>
      </c>
      <c r="AB492" s="79">
        <f t="shared" si="275"/>
        <v>0.57692307692307687</v>
      </c>
      <c r="AL492" s="1" t="s">
        <v>480</v>
      </c>
      <c r="AM492" s="33">
        <f t="shared" si="274"/>
        <v>5.113636363636364E-2</v>
      </c>
      <c r="AN492" s="33">
        <f t="shared" si="274"/>
        <v>0.12</v>
      </c>
      <c r="AO492" s="33">
        <f t="shared" si="274"/>
        <v>4.1666666666666664E-2</v>
      </c>
      <c r="AP492" s="33">
        <f t="shared" si="274"/>
        <v>0</v>
      </c>
      <c r="AQ492" s="33">
        <f t="shared" si="274"/>
        <v>4.0816326530612242E-2</v>
      </c>
      <c r="AT492" s="1"/>
      <c r="BH492" s="45" t="s">
        <v>1846</v>
      </c>
      <c r="BI492" s="9" t="s">
        <v>1853</v>
      </c>
      <c r="BJ492" s="79">
        <f t="shared" ref="BJ492:BN494" si="276">BJ454/BJ$481</f>
        <v>0.63601532567049812</v>
      </c>
      <c r="BK492" s="79">
        <f t="shared" si="276"/>
        <v>0.69444444444444442</v>
      </c>
      <c r="BL492" s="79">
        <f t="shared" si="276"/>
        <v>0.72058823529411764</v>
      </c>
      <c r="BM492" s="79">
        <f t="shared" si="276"/>
        <v>0.45454545454545453</v>
      </c>
      <c r="BN492" s="79">
        <f t="shared" si="276"/>
        <v>0.48717948717948717</v>
      </c>
      <c r="BQ492" s="1"/>
    </row>
    <row r="493" spans="1:69" x14ac:dyDescent="0.2">
      <c r="A493" s="50"/>
      <c r="H493" s="65" t="s">
        <v>53</v>
      </c>
      <c r="I493" s="65">
        <f t="shared" si="272"/>
        <v>1</v>
      </c>
      <c r="J493" s="33">
        <f t="shared" si="273"/>
        <v>3.8314176245210726E-3</v>
      </c>
      <c r="K493" s="9" t="s">
        <v>1696</v>
      </c>
      <c r="W493" s="9" t="s">
        <v>1872</v>
      </c>
      <c r="X493" s="79">
        <f t="shared" ref="X493:AB493" si="277">X485/X$428</f>
        <v>0.50191570881226055</v>
      </c>
      <c r="Y493" s="79">
        <f t="shared" si="277"/>
        <v>0.69444444444444442</v>
      </c>
      <c r="Z493" s="79">
        <f t="shared" si="277"/>
        <v>0.47794117647058826</v>
      </c>
      <c r="AA493" s="79">
        <f t="shared" si="277"/>
        <v>0.72727272727272729</v>
      </c>
      <c r="AB493" s="79">
        <f t="shared" si="277"/>
        <v>0.42307692307692307</v>
      </c>
      <c r="AL493" s="1" t="s">
        <v>269</v>
      </c>
      <c r="AM493" s="33">
        <f t="shared" si="274"/>
        <v>0.13636363636363635</v>
      </c>
      <c r="AN493" s="33">
        <f t="shared" si="274"/>
        <v>0.2</v>
      </c>
      <c r="AO493" s="33">
        <f t="shared" si="274"/>
        <v>0.14583333333333334</v>
      </c>
      <c r="AP493" s="33">
        <f t="shared" si="274"/>
        <v>0</v>
      </c>
      <c r="AQ493" s="33">
        <f t="shared" si="274"/>
        <v>0.10204081632653061</v>
      </c>
      <c r="AT493" s="1"/>
      <c r="BH493" s="89"/>
      <c r="BI493" s="9" t="s">
        <v>1854</v>
      </c>
      <c r="BJ493" s="79">
        <f t="shared" si="276"/>
        <v>0.52107279693486586</v>
      </c>
      <c r="BK493" s="79">
        <f t="shared" si="276"/>
        <v>0.55555555555555558</v>
      </c>
      <c r="BL493" s="79">
        <f t="shared" si="276"/>
        <v>0.58088235294117652</v>
      </c>
      <c r="BM493" s="79">
        <f t="shared" si="276"/>
        <v>0.54545454545454541</v>
      </c>
      <c r="BN493" s="79">
        <f t="shared" si="276"/>
        <v>0.39743589743589741</v>
      </c>
    </row>
    <row r="494" spans="1:69" x14ac:dyDescent="0.2">
      <c r="A494" s="50"/>
      <c r="H494" s="65" t="s">
        <v>15</v>
      </c>
      <c r="I494" s="65">
        <f t="shared" si="272"/>
        <v>89</v>
      </c>
      <c r="J494" s="33">
        <f t="shared" si="273"/>
        <v>0.34099616858237547</v>
      </c>
      <c r="K494" s="9" t="s">
        <v>1695</v>
      </c>
      <c r="AL494" s="1" t="s">
        <v>200</v>
      </c>
      <c r="AM494" s="33">
        <f t="shared" si="274"/>
        <v>0.52272727272727271</v>
      </c>
      <c r="AN494" s="33">
        <f t="shared" si="274"/>
        <v>0.28000000000000003</v>
      </c>
      <c r="AO494" s="33">
        <f t="shared" si="274"/>
        <v>0.55208333333333337</v>
      </c>
      <c r="AP494" s="33">
        <f t="shared" si="274"/>
        <v>0.5</v>
      </c>
      <c r="AQ494" s="33">
        <f t="shared" si="274"/>
        <v>0.59183673469387754</v>
      </c>
      <c r="AT494" s="1"/>
      <c r="BH494" s="89"/>
      <c r="BI494" s="9" t="s">
        <v>1855</v>
      </c>
      <c r="BJ494" s="79">
        <f t="shared" si="276"/>
        <v>0.62452107279693492</v>
      </c>
      <c r="BK494" s="79">
        <f t="shared" si="276"/>
        <v>0.66666666666666663</v>
      </c>
      <c r="BL494" s="79">
        <f t="shared" si="276"/>
        <v>0.63235294117647056</v>
      </c>
      <c r="BM494" s="79">
        <f t="shared" si="276"/>
        <v>0.54545454545454541</v>
      </c>
      <c r="BN494" s="79">
        <f t="shared" si="276"/>
        <v>0.60256410256410253</v>
      </c>
    </row>
    <row r="495" spans="1:69" x14ac:dyDescent="0.2">
      <c r="A495" s="50"/>
      <c r="H495" s="65" t="s">
        <v>71</v>
      </c>
      <c r="I495" s="65">
        <f t="shared" si="272"/>
        <v>31</v>
      </c>
      <c r="J495" s="33">
        <f t="shared" si="273"/>
        <v>0.11877394636015326</v>
      </c>
      <c r="K495" s="9" t="s">
        <v>1695</v>
      </c>
      <c r="W495" s="70" t="s">
        <v>1873</v>
      </c>
      <c r="AT495" s="1"/>
      <c r="BH495" s="89"/>
      <c r="BJ495" s="79"/>
      <c r="BK495" s="79"/>
      <c r="BL495" s="79"/>
      <c r="BM495" s="79"/>
      <c r="BN495" s="79"/>
    </row>
    <row r="496" spans="1:69" x14ac:dyDescent="0.2">
      <c r="A496" s="50"/>
      <c r="H496" s="65" t="s">
        <v>8</v>
      </c>
      <c r="I496" s="65">
        <f t="shared" si="272"/>
        <v>2</v>
      </c>
      <c r="J496" s="33">
        <f t="shared" si="273"/>
        <v>7.6628352490421452E-3</v>
      </c>
      <c r="K496" s="9" t="s">
        <v>1695</v>
      </c>
      <c r="W496" s="9" t="s">
        <v>1609</v>
      </c>
      <c r="X496" s="79">
        <f>X488/X$428</f>
        <v>0.82758620689655171</v>
      </c>
      <c r="Y496" s="79">
        <f t="shared" ref="Y496:AB496" si="278">Y488/Y$428</f>
        <v>0.83333333333333337</v>
      </c>
      <c r="Z496" s="79">
        <f t="shared" si="278"/>
        <v>0.875</v>
      </c>
      <c r="AA496" s="79">
        <f t="shared" si="278"/>
        <v>0.54545454545454541</v>
      </c>
      <c r="AB496" s="79">
        <f t="shared" si="278"/>
        <v>0.78205128205128205</v>
      </c>
      <c r="AM496" s="53">
        <f>SUM(AM490:AM494)</f>
        <v>1</v>
      </c>
      <c r="AN496" s="53">
        <f t="shared" ref="AN496:AQ496" si="279">SUM(AN490:AN494)</f>
        <v>1</v>
      </c>
      <c r="AO496" s="53">
        <f t="shared" si="279"/>
        <v>1</v>
      </c>
      <c r="AP496" s="53">
        <f t="shared" si="279"/>
        <v>1</v>
      </c>
      <c r="AQ496" s="53">
        <f t="shared" si="279"/>
        <v>1</v>
      </c>
      <c r="AT496" s="1"/>
      <c r="BH496" s="89"/>
      <c r="BI496" s="9" t="s">
        <v>1868</v>
      </c>
      <c r="BJ496" s="79"/>
      <c r="BK496" s="79"/>
      <c r="BL496" s="79"/>
      <c r="BM496" s="79"/>
      <c r="BN496" s="79"/>
    </row>
    <row r="497" spans="1:66" x14ac:dyDescent="0.2">
      <c r="A497" s="50"/>
      <c r="H497" s="65" t="s">
        <v>68</v>
      </c>
      <c r="I497" s="65">
        <f t="shared" si="272"/>
        <v>1</v>
      </c>
      <c r="J497" s="33">
        <f t="shared" si="273"/>
        <v>3.8314176245210726E-3</v>
      </c>
      <c r="K497" s="9" t="s">
        <v>1695</v>
      </c>
      <c r="W497" s="9" t="s">
        <v>1872</v>
      </c>
      <c r="X497" s="79">
        <f t="shared" ref="X497:AB497" si="280">X489/X$428</f>
        <v>0.17241379310344829</v>
      </c>
      <c r="Y497" s="79">
        <f t="shared" si="280"/>
        <v>0.16666666666666666</v>
      </c>
      <c r="Z497" s="79">
        <f t="shared" si="280"/>
        <v>0.125</v>
      </c>
      <c r="AA497" s="79">
        <f t="shared" si="280"/>
        <v>0.45454545454545453</v>
      </c>
      <c r="AB497" s="79">
        <f t="shared" si="280"/>
        <v>0.21794871794871795</v>
      </c>
      <c r="AT497" s="1"/>
      <c r="BH497" s="45" t="s">
        <v>1847</v>
      </c>
      <c r="BI497" s="9" t="s">
        <v>1856</v>
      </c>
      <c r="BJ497" s="79">
        <f t="shared" ref="BJ497:BN502" si="281">BJ460/BJ$481</f>
        <v>0.4942528735632184</v>
      </c>
      <c r="BK497" s="79">
        <f t="shared" si="281"/>
        <v>0.61111111111111116</v>
      </c>
      <c r="BL497" s="79">
        <f t="shared" si="281"/>
        <v>0.53676470588235292</v>
      </c>
      <c r="BM497" s="79">
        <f t="shared" si="281"/>
        <v>0.18181818181818182</v>
      </c>
      <c r="BN497" s="79">
        <f t="shared" si="281"/>
        <v>0.41025641025641024</v>
      </c>
    </row>
    <row r="498" spans="1:66" x14ac:dyDescent="0.2">
      <c r="A498" s="50"/>
      <c r="H498" s="65" t="s">
        <v>1080</v>
      </c>
      <c r="I498" s="65">
        <f t="shared" si="272"/>
        <v>1</v>
      </c>
      <c r="J498" s="33">
        <f t="shared" si="273"/>
        <v>3.8314176245210726E-3</v>
      </c>
      <c r="K498" s="9" t="s">
        <v>138</v>
      </c>
      <c r="AN498" t="s">
        <v>1649</v>
      </c>
      <c r="AO498" t="s">
        <v>288</v>
      </c>
      <c r="AP498" t="s">
        <v>160</v>
      </c>
      <c r="AQ498" t="s">
        <v>248</v>
      </c>
      <c r="AR498" t="s">
        <v>596</v>
      </c>
      <c r="AT498" s="1"/>
      <c r="BH498" s="89"/>
      <c r="BI498" s="9" t="s">
        <v>1857</v>
      </c>
      <c r="BJ498" s="79">
        <f t="shared" si="281"/>
        <v>0.47509578544061304</v>
      </c>
      <c r="BK498" s="79">
        <f t="shared" si="281"/>
        <v>0.44444444444444442</v>
      </c>
      <c r="BL498" s="79">
        <f t="shared" si="281"/>
        <v>0.47058823529411764</v>
      </c>
      <c r="BM498" s="79">
        <f t="shared" si="281"/>
        <v>0.45454545454545453</v>
      </c>
      <c r="BN498" s="79">
        <f t="shared" si="281"/>
        <v>0.5</v>
      </c>
    </row>
    <row r="499" spans="1:66" x14ac:dyDescent="0.2">
      <c r="A499" s="50"/>
      <c r="AM499" t="s">
        <v>340</v>
      </c>
      <c r="AN499">
        <f>COUNTIF($AN$5:$AN$265,"*"&amp;AM499&amp;"*")</f>
        <v>11</v>
      </c>
      <c r="AO499">
        <f>COUNTIFS($AN$5:$AN$265,"*"&amp;$AM499&amp;"*",$AC$5:$AC$265,"="&amp;AN$480)</f>
        <v>1</v>
      </c>
      <c r="AP499">
        <f t="shared" ref="AP499:AR499" si="282">COUNTIFS($AN$5:$AN$265,"*"&amp;$AM499&amp;"*",$AC$5:$AC$265,"="&amp;AO$480)</f>
        <v>7</v>
      </c>
      <c r="AQ499">
        <f t="shared" si="282"/>
        <v>2</v>
      </c>
      <c r="AR499">
        <f t="shared" si="282"/>
        <v>1</v>
      </c>
      <c r="AT499" s="1"/>
      <c r="BH499" s="89"/>
      <c r="BI499" s="9" t="s">
        <v>1858</v>
      </c>
      <c r="BJ499" s="79">
        <f t="shared" si="281"/>
        <v>0.43678160919540232</v>
      </c>
      <c r="BK499" s="79">
        <f t="shared" si="281"/>
        <v>0.33333333333333331</v>
      </c>
      <c r="BL499" s="79">
        <f t="shared" si="281"/>
        <v>0.47058823529411764</v>
      </c>
      <c r="BM499" s="79">
        <f t="shared" si="281"/>
        <v>0.36363636363636365</v>
      </c>
      <c r="BN499" s="79">
        <f t="shared" si="281"/>
        <v>0.4358974358974359</v>
      </c>
    </row>
    <row r="500" spans="1:66" x14ac:dyDescent="0.2">
      <c r="A500" s="50"/>
      <c r="I500">
        <f>SUM(I488:I498)</f>
        <v>261</v>
      </c>
      <c r="AM500" t="s">
        <v>1049</v>
      </c>
      <c r="AN500">
        <f t="shared" ref="AN500:AN504" si="283">COUNTIF($AN$5:$AN$265,"*"&amp;AM500&amp;"*")</f>
        <v>49</v>
      </c>
      <c r="AO500">
        <f t="shared" ref="AO500:AR500" si="284">COUNTIFS($AN$5:$AN$265,"*"&amp;$AM500&amp;"*",$AC$5:$AC$265,"="&amp;AN$480)</f>
        <v>9</v>
      </c>
      <c r="AP500">
        <f t="shared" si="284"/>
        <v>27</v>
      </c>
      <c r="AQ500">
        <f t="shared" si="284"/>
        <v>5</v>
      </c>
      <c r="AR500">
        <f t="shared" si="284"/>
        <v>8</v>
      </c>
      <c r="AT500" s="1"/>
      <c r="BH500" s="89"/>
      <c r="BI500" s="9" t="s">
        <v>1859</v>
      </c>
      <c r="BJ500" s="79">
        <f t="shared" si="281"/>
        <v>0.49042145593869729</v>
      </c>
      <c r="BK500" s="79">
        <f t="shared" si="281"/>
        <v>0.3888888888888889</v>
      </c>
      <c r="BL500" s="79">
        <f t="shared" si="281"/>
        <v>0.45588235294117646</v>
      </c>
      <c r="BM500" s="79">
        <f t="shared" si="281"/>
        <v>0.36363636363636365</v>
      </c>
      <c r="BN500" s="79">
        <f t="shared" si="281"/>
        <v>0.61538461538461542</v>
      </c>
    </row>
    <row r="501" spans="1:66" x14ac:dyDescent="0.2">
      <c r="A501" s="50"/>
      <c r="I501" s="1"/>
      <c r="AM501" t="s">
        <v>291</v>
      </c>
      <c r="AN501">
        <f t="shared" si="283"/>
        <v>1</v>
      </c>
      <c r="AO501">
        <f t="shared" ref="AO501:AR501" si="285">COUNTIFS($AN$5:$AN$265,"*"&amp;$AM501&amp;"*",$AC$5:$AC$265,"="&amp;AN$480)</f>
        <v>1</v>
      </c>
      <c r="AP501">
        <f t="shared" si="285"/>
        <v>0</v>
      </c>
      <c r="AQ501">
        <f t="shared" si="285"/>
        <v>0</v>
      </c>
      <c r="AR501">
        <f t="shared" si="285"/>
        <v>0</v>
      </c>
      <c r="AT501" s="1"/>
      <c r="BH501" s="89"/>
      <c r="BI501" s="9" t="s">
        <v>1860</v>
      </c>
      <c r="BJ501" s="79">
        <f t="shared" si="281"/>
        <v>0.28735632183908044</v>
      </c>
      <c r="BK501" s="79">
        <f t="shared" si="281"/>
        <v>0.25</v>
      </c>
      <c r="BL501" s="79">
        <f t="shared" si="281"/>
        <v>0.27941176470588236</v>
      </c>
      <c r="BM501" s="79">
        <f t="shared" si="281"/>
        <v>0.18181818181818182</v>
      </c>
      <c r="BN501" s="79">
        <f t="shared" si="281"/>
        <v>0.33333333333333331</v>
      </c>
    </row>
    <row r="502" spans="1:66" x14ac:dyDescent="0.2">
      <c r="A502" s="50"/>
      <c r="I502" s="1"/>
      <c r="AM502" t="s">
        <v>660</v>
      </c>
      <c r="AN502">
        <f t="shared" si="283"/>
        <v>1</v>
      </c>
      <c r="AO502">
        <f t="shared" ref="AO502:AR502" si="286">COUNTIFS($AN$5:$AN$265,"*"&amp;$AM502&amp;"*",$AC$5:$AC$265,"="&amp;AN$480)</f>
        <v>0</v>
      </c>
      <c r="AP502">
        <f t="shared" si="286"/>
        <v>1</v>
      </c>
      <c r="AQ502">
        <f t="shared" si="286"/>
        <v>0</v>
      </c>
      <c r="AR502">
        <f t="shared" si="286"/>
        <v>0</v>
      </c>
      <c r="AT502" s="1"/>
      <c r="BH502" s="89"/>
      <c r="BI502" s="9" t="s">
        <v>1861</v>
      </c>
      <c r="BJ502" s="79">
        <f t="shared" si="281"/>
        <v>0.43678160919540232</v>
      </c>
      <c r="BK502" s="79">
        <f t="shared" si="281"/>
        <v>0.58333333333333337</v>
      </c>
      <c r="BL502" s="79">
        <f t="shared" si="281"/>
        <v>0.41911764705882354</v>
      </c>
      <c r="BM502" s="79">
        <f t="shared" si="281"/>
        <v>0.45454545454545453</v>
      </c>
      <c r="BN502" s="79">
        <f t="shared" si="281"/>
        <v>0.39743589743589741</v>
      </c>
    </row>
    <row r="503" spans="1:66" x14ac:dyDescent="0.2">
      <c r="A503" s="50"/>
      <c r="I503" s="1"/>
      <c r="AM503" t="s">
        <v>750</v>
      </c>
      <c r="AN503">
        <f t="shared" si="283"/>
        <v>1</v>
      </c>
      <c r="AO503">
        <f t="shared" ref="AO503:AR503" si="287">COUNTIFS($AN$5:$AN$265,"*"&amp;$AM503&amp;"*",$AC$5:$AC$265,"="&amp;AN$480)</f>
        <v>0</v>
      </c>
      <c r="AP503">
        <f t="shared" si="287"/>
        <v>1</v>
      </c>
      <c r="AQ503">
        <f t="shared" si="287"/>
        <v>0</v>
      </c>
      <c r="AR503">
        <f t="shared" si="287"/>
        <v>0</v>
      </c>
      <c r="AT503" s="1"/>
    </row>
    <row r="504" spans="1:66" x14ac:dyDescent="0.2">
      <c r="A504" s="50"/>
      <c r="I504" s="1"/>
      <c r="AM504" t="s">
        <v>530</v>
      </c>
      <c r="AN504">
        <f t="shared" si="283"/>
        <v>1</v>
      </c>
      <c r="AO504">
        <f t="shared" ref="AO504:AR504" si="288">COUNTIFS($AN$5:$AN$265,"*"&amp;$AM504&amp;"*",$AC$5:$AC$265,"="&amp;AN$480)</f>
        <v>0</v>
      </c>
      <c r="AP504">
        <f t="shared" si="288"/>
        <v>1</v>
      </c>
      <c r="AQ504">
        <f t="shared" si="288"/>
        <v>0</v>
      </c>
      <c r="AR504">
        <f t="shared" si="288"/>
        <v>0</v>
      </c>
      <c r="AT504" s="1"/>
      <c r="BH504" s="89"/>
      <c r="BI504" s="9" t="s">
        <v>1870</v>
      </c>
      <c r="BJ504" s="79"/>
      <c r="BK504" s="79"/>
      <c r="BL504" s="79"/>
      <c r="BM504" s="79"/>
      <c r="BN504" s="79"/>
    </row>
    <row r="505" spans="1:66" x14ac:dyDescent="0.2">
      <c r="A505" s="50"/>
      <c r="I505" s="1"/>
      <c r="AM505" s="9" t="s">
        <v>1774</v>
      </c>
      <c r="AN505">
        <f>SUM(AN501:AN504)</f>
        <v>4</v>
      </c>
      <c r="AO505">
        <f t="shared" ref="AO505:AR505" si="289">SUM(AO501:AO504)</f>
        <v>1</v>
      </c>
      <c r="AP505">
        <f t="shared" si="289"/>
        <v>3</v>
      </c>
      <c r="AQ505">
        <f t="shared" si="289"/>
        <v>0</v>
      </c>
      <c r="AR505">
        <f t="shared" si="289"/>
        <v>0</v>
      </c>
      <c r="AT505" s="1"/>
      <c r="BH505" s="45" t="s">
        <v>1848</v>
      </c>
      <c r="BI505" s="9" t="s">
        <v>1862</v>
      </c>
      <c r="BJ505" s="87">
        <f t="shared" ref="BJ505:BN509" si="290">BJ470/BJ$481</f>
        <v>0.60919540229885061</v>
      </c>
      <c r="BK505" s="87">
        <f t="shared" si="290"/>
        <v>0.66666666666666663</v>
      </c>
      <c r="BL505" s="87">
        <f t="shared" si="290"/>
        <v>0.58823529411764708</v>
      </c>
      <c r="BM505" s="87">
        <f t="shared" si="290"/>
        <v>0.54545454545454541</v>
      </c>
      <c r="BN505" s="87">
        <f t="shared" si="290"/>
        <v>0.62820512820512819</v>
      </c>
    </row>
    <row r="506" spans="1:66" x14ac:dyDescent="0.2">
      <c r="A506" s="50"/>
      <c r="V506" s="50" t="s">
        <v>288</v>
      </c>
      <c r="W506" s="50" t="s">
        <v>160</v>
      </c>
      <c r="X506" s="50" t="s">
        <v>248</v>
      </c>
      <c r="Y506" s="50" t="s">
        <v>596</v>
      </c>
      <c r="AD506" s="50" t="s">
        <v>288</v>
      </c>
      <c r="AE506" s="50" t="s">
        <v>160</v>
      </c>
      <c r="AF506" s="50" t="s">
        <v>248</v>
      </c>
      <c r="AG506" s="50" t="s">
        <v>596</v>
      </c>
      <c r="AT506" s="1"/>
      <c r="BI506" s="9" t="s">
        <v>1863</v>
      </c>
      <c r="BJ506" s="79">
        <f t="shared" si="290"/>
        <v>0.24904214559386972</v>
      </c>
      <c r="BK506" s="79">
        <f t="shared" si="290"/>
        <v>0.27777777777777779</v>
      </c>
      <c r="BL506" s="79">
        <f t="shared" si="290"/>
        <v>0.18382352941176472</v>
      </c>
      <c r="BM506" s="79">
        <f t="shared" si="290"/>
        <v>0.18181818181818182</v>
      </c>
      <c r="BN506" s="79">
        <f t="shared" si="290"/>
        <v>0.35897435897435898</v>
      </c>
    </row>
    <row r="507" spans="1:66" x14ac:dyDescent="0.2">
      <c r="A507" s="50"/>
      <c r="F507" s="82" t="s">
        <v>1649</v>
      </c>
      <c r="G507" s="82" t="s">
        <v>1714</v>
      </c>
      <c r="H507" s="82" t="s">
        <v>1715</v>
      </c>
      <c r="I507" s="82" t="s">
        <v>1716</v>
      </c>
      <c r="J507" s="82" t="s">
        <v>1717</v>
      </c>
      <c r="N507" s="82" t="s">
        <v>1649</v>
      </c>
      <c r="O507" s="82" t="s">
        <v>1714</v>
      </c>
      <c r="P507" s="82" t="s">
        <v>1715</v>
      </c>
      <c r="Q507" s="82" t="s">
        <v>1716</v>
      </c>
      <c r="R507" s="82" t="s">
        <v>1717</v>
      </c>
      <c r="U507" s="82" t="s">
        <v>1649</v>
      </c>
      <c r="V507" s="70" t="s">
        <v>1714</v>
      </c>
      <c r="W507" s="70" t="s">
        <v>1715</v>
      </c>
      <c r="X507" s="70" t="s">
        <v>1716</v>
      </c>
      <c r="Y507" s="70" t="s">
        <v>1717</v>
      </c>
      <c r="AC507" s="82" t="s">
        <v>1649</v>
      </c>
      <c r="AD507" s="70" t="s">
        <v>1714</v>
      </c>
      <c r="AE507" s="70" t="s">
        <v>1715</v>
      </c>
      <c r="AF507" s="70" t="s">
        <v>1716</v>
      </c>
      <c r="AG507" s="70" t="s">
        <v>1717</v>
      </c>
      <c r="AO507" t="s">
        <v>1649</v>
      </c>
      <c r="AP507" t="s">
        <v>288</v>
      </c>
      <c r="AQ507" t="s">
        <v>160</v>
      </c>
      <c r="AR507" t="s">
        <v>248</v>
      </c>
      <c r="AS507" t="s">
        <v>596</v>
      </c>
      <c r="AT507" s="1"/>
      <c r="BI507" s="9" t="s">
        <v>1864</v>
      </c>
      <c r="BJ507" s="79">
        <f t="shared" si="290"/>
        <v>0.17241379310344829</v>
      </c>
      <c r="BK507" s="79">
        <f t="shared" si="290"/>
        <v>0.22222222222222221</v>
      </c>
      <c r="BL507" s="79">
        <f t="shared" si="290"/>
        <v>0.15441176470588236</v>
      </c>
      <c r="BM507" s="79">
        <f t="shared" si="290"/>
        <v>0</v>
      </c>
      <c r="BN507" s="79">
        <f t="shared" si="290"/>
        <v>0.20512820512820512</v>
      </c>
    </row>
    <row r="508" spans="1:66" x14ac:dyDescent="0.2">
      <c r="A508" s="50"/>
      <c r="F508" s="83">
        <v>261</v>
      </c>
      <c r="G508" s="83">
        <v>36</v>
      </c>
      <c r="H508" s="83">
        <v>136</v>
      </c>
      <c r="I508" s="83">
        <v>11</v>
      </c>
      <c r="J508" s="83">
        <v>78</v>
      </c>
      <c r="L508" t="s">
        <v>152</v>
      </c>
      <c r="M508" t="s">
        <v>152</v>
      </c>
      <c r="N508">
        <v>34</v>
      </c>
      <c r="O508">
        <v>12</v>
      </c>
      <c r="P508">
        <v>21</v>
      </c>
      <c r="Q508">
        <v>1</v>
      </c>
      <c r="R508">
        <v>0</v>
      </c>
      <c r="T508" t="s">
        <v>1383</v>
      </c>
      <c r="U508" cm="1">
        <f t="array" ref="U508">COUNT(FIND(T508,U$5:$AI469))</f>
        <v>38</v>
      </c>
      <c r="AN508" s="1" t="s">
        <v>378</v>
      </c>
      <c r="AO508">
        <f>COUNTIF($AO$5:$AO$265,"*"&amp;$AN508&amp;"*")</f>
        <v>48</v>
      </c>
      <c r="AP508">
        <f t="shared" ref="AP508:AS514" si="291">COUNTIFS($AO$5:$AO$265,"*"&amp;$AN508&amp;"*",$AC$5:$AC$265,"="&amp;AP$507)</f>
        <v>10</v>
      </c>
      <c r="AQ508">
        <f t="shared" si="291"/>
        <v>28</v>
      </c>
      <c r="AR508">
        <f t="shared" si="291"/>
        <v>4</v>
      </c>
      <c r="AS508">
        <f t="shared" si="291"/>
        <v>6</v>
      </c>
      <c r="AT508" s="1"/>
      <c r="BI508" s="9" t="s">
        <v>1865</v>
      </c>
      <c r="BJ508" s="79">
        <f t="shared" si="290"/>
        <v>0.48659003831417624</v>
      </c>
      <c r="BK508" s="79">
        <f t="shared" si="290"/>
        <v>0.52777777777777779</v>
      </c>
      <c r="BL508" s="79">
        <f t="shared" si="290"/>
        <v>0.52941176470588236</v>
      </c>
      <c r="BM508" s="79">
        <f t="shared" si="290"/>
        <v>0.27272727272727271</v>
      </c>
      <c r="BN508" s="79">
        <f t="shared" si="290"/>
        <v>0.42307692307692307</v>
      </c>
    </row>
    <row r="509" spans="1:66" x14ac:dyDescent="0.2">
      <c r="A509" s="50"/>
      <c r="F509" s="73"/>
      <c r="G509" s="73"/>
      <c r="H509" s="73"/>
      <c r="I509" s="73"/>
      <c r="J509" s="73"/>
      <c r="L509" t="s">
        <v>1725</v>
      </c>
      <c r="M509" t="s">
        <v>191</v>
      </c>
      <c r="N509">
        <v>19</v>
      </c>
      <c r="O509">
        <v>3</v>
      </c>
      <c r="P509">
        <v>14</v>
      </c>
      <c r="Q509">
        <v>2</v>
      </c>
      <c r="R509">
        <v>0</v>
      </c>
      <c r="T509" t="s">
        <v>1172</v>
      </c>
      <c r="U509" cm="1">
        <f t="array" ref="U509">COUNT(FIND(T509,U$5:$AI470))</f>
        <v>1</v>
      </c>
      <c r="AC509" t="s">
        <v>1874</v>
      </c>
      <c r="AN509" s="1" t="s">
        <v>270</v>
      </c>
      <c r="AO509">
        <f t="shared" ref="AO509:AO512" si="292">COUNTIF($AO$5:$AO$265,"*"&amp;$AN509&amp;"*")</f>
        <v>100</v>
      </c>
      <c r="AP509">
        <f t="shared" si="291"/>
        <v>13</v>
      </c>
      <c r="AQ509">
        <f t="shared" si="291"/>
        <v>69</v>
      </c>
      <c r="AR509">
        <f t="shared" si="291"/>
        <v>4</v>
      </c>
      <c r="AS509">
        <f t="shared" si="291"/>
        <v>14</v>
      </c>
      <c r="AT509" s="1"/>
      <c r="BI509" s="9" t="s">
        <v>1866</v>
      </c>
      <c r="BJ509" s="79">
        <f t="shared" si="290"/>
        <v>0.62452107279693492</v>
      </c>
      <c r="BK509" s="87">
        <f t="shared" si="290"/>
        <v>0.77777777777777779</v>
      </c>
      <c r="BL509" s="87">
        <f t="shared" si="290"/>
        <v>0.66911764705882348</v>
      </c>
      <c r="BM509" s="87">
        <f t="shared" si="290"/>
        <v>0.72727272727272729</v>
      </c>
      <c r="BN509" s="79">
        <f t="shared" si="290"/>
        <v>0.46153846153846156</v>
      </c>
    </row>
    <row r="510" spans="1:66" x14ac:dyDescent="0.2">
      <c r="A510" s="50"/>
      <c r="E510" s="70" t="s">
        <v>1818</v>
      </c>
      <c r="F510" s="86">
        <f t="shared" ref="F510:J511" si="293">B389/F$508</f>
        <v>0.91954022988505746</v>
      </c>
      <c r="G510" s="86">
        <f t="shared" si="293"/>
        <v>0.86111111111111116</v>
      </c>
      <c r="H510" s="86">
        <f t="shared" si="293"/>
        <v>0.88970588235294112</v>
      </c>
      <c r="I510" s="86">
        <f t="shared" si="293"/>
        <v>0.90909090909090906</v>
      </c>
      <c r="J510" s="86">
        <f t="shared" si="293"/>
        <v>1</v>
      </c>
      <c r="L510" t="s">
        <v>1726</v>
      </c>
      <c r="M510" t="s">
        <v>214</v>
      </c>
      <c r="N510">
        <v>31</v>
      </c>
      <c r="O510">
        <v>2</v>
      </c>
      <c r="P510">
        <v>25</v>
      </c>
      <c r="Q510">
        <v>0</v>
      </c>
      <c r="R510">
        <v>4</v>
      </c>
      <c r="T510" t="s">
        <v>1233</v>
      </c>
      <c r="U510" cm="1">
        <f t="array" ref="U510">COUNT(FIND(T510,U$5:$AI471))</f>
        <v>1</v>
      </c>
      <c r="AC510" s="1" t="s">
        <v>228</v>
      </c>
      <c r="AD510">
        <f t="shared" ref="AD510:AD512" si="294">COUNTIFS(AD$5:AD$265,"="&amp;AC510,AB$5:AB$265,"="&amp;AA510)</f>
        <v>0</v>
      </c>
      <c r="AN510" s="1" t="s">
        <v>230</v>
      </c>
      <c r="AO510">
        <f t="shared" si="292"/>
        <v>39</v>
      </c>
      <c r="AP510">
        <f t="shared" si="291"/>
        <v>22</v>
      </c>
      <c r="AQ510">
        <f t="shared" si="291"/>
        <v>14</v>
      </c>
      <c r="AR510">
        <f t="shared" si="291"/>
        <v>0</v>
      </c>
      <c r="AS510">
        <f t="shared" si="291"/>
        <v>3</v>
      </c>
      <c r="AT510" s="1"/>
    </row>
    <row r="511" spans="1:66" x14ac:dyDescent="0.2">
      <c r="A511" s="50"/>
      <c r="E511" s="70" t="s">
        <v>1819</v>
      </c>
      <c r="F511" s="86">
        <f t="shared" si="293"/>
        <v>8.0459770114942528E-2</v>
      </c>
      <c r="G511" s="86">
        <f t="shared" si="293"/>
        <v>0.1388888888888889</v>
      </c>
      <c r="H511" s="86">
        <f t="shared" si="293"/>
        <v>0.11029411764705882</v>
      </c>
      <c r="I511" s="86">
        <f t="shared" si="293"/>
        <v>9.0909090909090912E-2</v>
      </c>
      <c r="J511" s="86">
        <f t="shared" si="293"/>
        <v>0</v>
      </c>
      <c r="L511" t="s">
        <v>1734</v>
      </c>
      <c r="M511" t="s">
        <v>227</v>
      </c>
      <c r="N511">
        <v>1</v>
      </c>
      <c r="O511">
        <v>0</v>
      </c>
      <c r="P511">
        <v>1</v>
      </c>
      <c r="Q511">
        <v>0</v>
      </c>
      <c r="R511">
        <v>0</v>
      </c>
      <c r="T511" t="s">
        <v>1625</v>
      </c>
      <c r="U511" cm="1">
        <f t="array" ref="U511">COUNT(FIND(T511,U$5:$AI472))</f>
        <v>0</v>
      </c>
      <c r="AC511" s="1" t="s">
        <v>162</v>
      </c>
      <c r="AD511">
        <f t="shared" si="294"/>
        <v>0</v>
      </c>
      <c r="AN511" s="1" t="s">
        <v>447</v>
      </c>
      <c r="AO511">
        <f t="shared" si="292"/>
        <v>36</v>
      </c>
      <c r="AP511">
        <f t="shared" si="291"/>
        <v>12</v>
      </c>
      <c r="AQ511">
        <f t="shared" si="291"/>
        <v>19</v>
      </c>
      <c r="AR511">
        <f t="shared" si="291"/>
        <v>1</v>
      </c>
      <c r="AS511">
        <f t="shared" si="291"/>
        <v>4</v>
      </c>
      <c r="AT511" s="1"/>
    </row>
    <row r="512" spans="1:66" x14ac:dyDescent="0.2">
      <c r="A512" s="50"/>
      <c r="I512" s="1"/>
      <c r="L512" t="s">
        <v>1727</v>
      </c>
      <c r="M512" t="s">
        <v>284</v>
      </c>
      <c r="N512">
        <v>9</v>
      </c>
      <c r="O512">
        <v>5</v>
      </c>
      <c r="P512">
        <v>3</v>
      </c>
      <c r="Q512">
        <v>1</v>
      </c>
      <c r="R512">
        <v>0</v>
      </c>
      <c r="T512" s="1" t="s">
        <v>151</v>
      </c>
      <c r="U512" cm="1">
        <f t="array" ref="U512">COUNT(FIND(T512,U$5:$AI473))</f>
        <v>0</v>
      </c>
      <c r="AC512" s="1" t="s">
        <v>215</v>
      </c>
      <c r="AD512">
        <f t="shared" si="294"/>
        <v>0</v>
      </c>
      <c r="AN512" s="1" t="s">
        <v>167</v>
      </c>
      <c r="AO512">
        <f t="shared" si="292"/>
        <v>111</v>
      </c>
      <c r="AP512">
        <f t="shared" si="291"/>
        <v>5</v>
      </c>
      <c r="AQ512">
        <f t="shared" si="291"/>
        <v>41</v>
      </c>
      <c r="AR512">
        <f t="shared" si="291"/>
        <v>6</v>
      </c>
      <c r="AS512">
        <f t="shared" si="291"/>
        <v>59</v>
      </c>
      <c r="AT512" s="1"/>
    </row>
    <row r="513" spans="1:66" x14ac:dyDescent="0.2">
      <c r="A513" s="50"/>
      <c r="E513" s="70" t="s">
        <v>1820</v>
      </c>
      <c r="F513" s="79">
        <f t="shared" ref="F513:J522" si="295">E398/F$508</f>
        <v>4.2145593869731802E-2</v>
      </c>
      <c r="G513" s="79">
        <f t="shared" si="295"/>
        <v>0</v>
      </c>
      <c r="H513" s="79">
        <f t="shared" si="295"/>
        <v>2.9411764705882353E-2</v>
      </c>
      <c r="I513" s="79">
        <f t="shared" si="295"/>
        <v>9.0909090909090912E-2</v>
      </c>
      <c r="J513" s="79">
        <f t="shared" si="295"/>
        <v>7.6923076923076927E-2</v>
      </c>
      <c r="L513" t="s">
        <v>347</v>
      </c>
      <c r="M513" t="s">
        <v>347</v>
      </c>
      <c r="N513">
        <v>25</v>
      </c>
      <c r="O513">
        <v>2</v>
      </c>
      <c r="P513">
        <v>21</v>
      </c>
      <c r="Q513">
        <v>0</v>
      </c>
      <c r="R513">
        <v>2</v>
      </c>
      <c r="T513" s="1" t="s">
        <v>242</v>
      </c>
      <c r="U513" cm="1">
        <f t="array" ref="U513">COUNT(FIND(T513,U$5:$AI474))</f>
        <v>0</v>
      </c>
      <c r="AN513" s="1" t="s">
        <v>537</v>
      </c>
      <c r="AO513">
        <f>COUNTIF($AO$5:$AO$265,"*"&amp;$AN513&amp;"*")</f>
        <v>1</v>
      </c>
      <c r="AP513">
        <f t="shared" si="291"/>
        <v>0</v>
      </c>
      <c r="AQ513">
        <f t="shared" si="291"/>
        <v>1</v>
      </c>
      <c r="AR513">
        <f t="shared" si="291"/>
        <v>0</v>
      </c>
      <c r="AS513">
        <f t="shared" si="291"/>
        <v>0</v>
      </c>
      <c r="AT513" s="1"/>
    </row>
    <row r="514" spans="1:66" x14ac:dyDescent="0.2">
      <c r="A514" s="50"/>
      <c r="E514" s="24" t="s">
        <v>1566</v>
      </c>
      <c r="F514" s="79">
        <f t="shared" si="295"/>
        <v>0.22605363984674329</v>
      </c>
      <c r="G514" s="79">
        <f t="shared" si="295"/>
        <v>0.25</v>
      </c>
      <c r="H514" s="79">
        <f t="shared" si="295"/>
        <v>0.20588235294117646</v>
      </c>
      <c r="I514" s="79">
        <f t="shared" si="295"/>
        <v>9.0909090909090912E-2</v>
      </c>
      <c r="J514" s="79">
        <f t="shared" si="295"/>
        <v>0.26923076923076922</v>
      </c>
      <c r="L514" t="s">
        <v>1728</v>
      </c>
      <c r="M514" t="s">
        <v>400</v>
      </c>
      <c r="N514">
        <v>2</v>
      </c>
      <c r="O514">
        <v>0</v>
      </c>
      <c r="P514">
        <v>2</v>
      </c>
      <c r="Q514">
        <v>0</v>
      </c>
      <c r="R514">
        <v>0</v>
      </c>
      <c r="T514" s="1" t="s">
        <v>283</v>
      </c>
      <c r="U514" cm="1">
        <f t="array" ref="U514">COUNT(FIND(T514,U$5:$AI475))</f>
        <v>0</v>
      </c>
      <c r="AC514" s="2" t="s">
        <v>1875</v>
      </c>
      <c r="AD514">
        <f>SUM(AD501:AD512)</f>
        <v>0</v>
      </c>
      <c r="AN514" s="1" t="s">
        <v>1049</v>
      </c>
      <c r="AO514">
        <f>COUNTIF($AO$5:$AO$265,"*"&amp;$AN514&amp;"*")</f>
        <v>4</v>
      </c>
      <c r="AP514">
        <f t="shared" si="291"/>
        <v>2</v>
      </c>
      <c r="AQ514">
        <f t="shared" si="291"/>
        <v>2</v>
      </c>
      <c r="AR514">
        <f t="shared" si="291"/>
        <v>0</v>
      </c>
      <c r="AS514">
        <f t="shared" si="291"/>
        <v>0</v>
      </c>
      <c r="AT514" s="1"/>
    </row>
    <row r="515" spans="1:66" x14ac:dyDescent="0.2">
      <c r="A515" s="50"/>
      <c r="E515" s="24" t="s">
        <v>1567</v>
      </c>
      <c r="F515" s="79">
        <f t="shared" si="295"/>
        <v>0.24521072796934865</v>
      </c>
      <c r="G515" s="79">
        <f t="shared" si="295"/>
        <v>0.30555555555555558</v>
      </c>
      <c r="H515" s="79">
        <f t="shared" si="295"/>
        <v>0.29411764705882354</v>
      </c>
      <c r="I515" s="79">
        <f t="shared" si="295"/>
        <v>0.27272727272727271</v>
      </c>
      <c r="J515" s="79">
        <f t="shared" si="295"/>
        <v>0.12820512820512819</v>
      </c>
      <c r="L515" t="s">
        <v>1878</v>
      </c>
      <c r="M515" t="s">
        <v>416</v>
      </c>
      <c r="N515">
        <v>16</v>
      </c>
      <c r="O515">
        <v>4</v>
      </c>
      <c r="P515">
        <v>12</v>
      </c>
      <c r="Q515">
        <v>0</v>
      </c>
      <c r="R515">
        <v>0</v>
      </c>
      <c r="T515" s="36" t="s">
        <v>384</v>
      </c>
      <c r="U515" cm="1">
        <f t="array" ref="U515">COUNT(FIND(T515,U$5:$AI476))</f>
        <v>0</v>
      </c>
      <c r="AC515" s="1" t="s">
        <v>163</v>
      </c>
      <c r="AN515" s="1"/>
      <c r="AT515" s="1"/>
    </row>
    <row r="516" spans="1:66" x14ac:dyDescent="0.2">
      <c r="A516" s="50"/>
      <c r="E516" s="24" t="s">
        <v>1568</v>
      </c>
      <c r="F516" s="79">
        <f t="shared" si="295"/>
        <v>0.21455938697318008</v>
      </c>
      <c r="G516" s="79">
        <f t="shared" si="295"/>
        <v>0.27777777777777779</v>
      </c>
      <c r="H516" s="79">
        <f t="shared" si="295"/>
        <v>0.23529411764705882</v>
      </c>
      <c r="I516" s="79">
        <f t="shared" si="295"/>
        <v>0</v>
      </c>
      <c r="J516" s="79">
        <f t="shared" si="295"/>
        <v>0.17948717948717949</v>
      </c>
      <c r="L516" t="s">
        <v>1729</v>
      </c>
      <c r="M516" t="s">
        <v>503</v>
      </c>
      <c r="N516">
        <v>1</v>
      </c>
      <c r="O516">
        <v>0</v>
      </c>
      <c r="P516">
        <v>1</v>
      </c>
      <c r="Q516">
        <v>0</v>
      </c>
      <c r="R516">
        <v>0</v>
      </c>
      <c r="T516" s="36" t="s">
        <v>571</v>
      </c>
      <c r="U516" cm="1">
        <f t="array" ref="U516">COUNT(FIND(T516,U$5:$AI477))</f>
        <v>0</v>
      </c>
      <c r="AC516" s="1" t="s">
        <v>266</v>
      </c>
      <c r="AO516" s="78">
        <f>SUM(AO508:AO515)</f>
        <v>339</v>
      </c>
      <c r="AP516" s="78">
        <f t="shared" ref="AP516:AS516" si="296">SUM(AP508:AP515)</f>
        <v>64</v>
      </c>
      <c r="AQ516" s="78">
        <f t="shared" si="296"/>
        <v>174</v>
      </c>
      <c r="AR516" s="78">
        <f t="shared" si="296"/>
        <v>15</v>
      </c>
      <c r="AS516" s="78">
        <f t="shared" si="296"/>
        <v>86</v>
      </c>
      <c r="AT516" s="1"/>
      <c r="BI516" s="1"/>
      <c r="BJ516" s="79"/>
      <c r="BK516" s="79"/>
      <c r="BL516" s="79"/>
      <c r="BM516" s="79"/>
      <c r="BN516" s="79"/>
    </row>
    <row r="517" spans="1:66" x14ac:dyDescent="0.2">
      <c r="A517" s="50"/>
      <c r="E517" s="24" t="s">
        <v>1569</v>
      </c>
      <c r="F517" s="79">
        <f t="shared" si="295"/>
        <v>0.11877394636015326</v>
      </c>
      <c r="G517" s="79">
        <f t="shared" si="295"/>
        <v>8.3333333333333329E-2</v>
      </c>
      <c r="H517" s="79">
        <f t="shared" si="295"/>
        <v>0.11029411764705882</v>
      </c>
      <c r="I517" s="79">
        <f t="shared" si="295"/>
        <v>9.0909090909090912E-2</v>
      </c>
      <c r="J517" s="79">
        <f t="shared" si="295"/>
        <v>0.15384615384615385</v>
      </c>
      <c r="L517" t="s">
        <v>1729</v>
      </c>
      <c r="M517" t="s">
        <v>507</v>
      </c>
      <c r="N517">
        <v>4</v>
      </c>
      <c r="O517">
        <v>0</v>
      </c>
      <c r="P517">
        <v>2</v>
      </c>
      <c r="Q517">
        <v>0</v>
      </c>
      <c r="R517">
        <v>2</v>
      </c>
      <c r="T517" s="36" t="s">
        <v>615</v>
      </c>
      <c r="U517" cm="1">
        <f t="array" ref="U517">COUNT(FIND(T517,U$5:$AI478))</f>
        <v>1</v>
      </c>
      <c r="AC517" s="1" t="s">
        <v>314</v>
      </c>
      <c r="AN517" s="1" t="s">
        <v>1635</v>
      </c>
      <c r="AO517" s="56">
        <f>AO508</f>
        <v>48</v>
      </c>
      <c r="AP517" s="56">
        <f t="shared" ref="AP517:AS517" si="297">AP508</f>
        <v>10</v>
      </c>
      <c r="AQ517" s="56">
        <f t="shared" si="297"/>
        <v>28</v>
      </c>
      <c r="AR517" s="56">
        <f t="shared" si="297"/>
        <v>4</v>
      </c>
      <c r="AS517" s="56">
        <f t="shared" si="297"/>
        <v>6</v>
      </c>
      <c r="AT517" s="1"/>
      <c r="BI517" s="1"/>
      <c r="BJ517" s="79"/>
      <c r="BK517" s="79"/>
      <c r="BL517" s="79"/>
      <c r="BM517" s="79"/>
      <c r="BN517" s="79"/>
    </row>
    <row r="518" spans="1:66" x14ac:dyDescent="0.2">
      <c r="A518" s="50"/>
      <c r="E518" s="24" t="s">
        <v>1570</v>
      </c>
      <c r="F518" s="79">
        <f t="shared" si="295"/>
        <v>8.8122605363984668E-2</v>
      </c>
      <c r="G518" s="79">
        <f t="shared" si="295"/>
        <v>8.3333333333333329E-2</v>
      </c>
      <c r="H518" s="79">
        <f t="shared" si="295"/>
        <v>6.6176470588235295E-2</v>
      </c>
      <c r="I518" s="79">
        <f t="shared" si="295"/>
        <v>0.18181818181818182</v>
      </c>
      <c r="J518" s="79">
        <f t="shared" si="295"/>
        <v>0.11538461538461539</v>
      </c>
      <c r="L518" t="s">
        <v>1730</v>
      </c>
      <c r="M518" t="s">
        <v>520</v>
      </c>
      <c r="N518">
        <v>3</v>
      </c>
      <c r="O518">
        <v>0</v>
      </c>
      <c r="P518">
        <v>3</v>
      </c>
      <c r="Q518">
        <v>0</v>
      </c>
      <c r="R518">
        <v>0</v>
      </c>
      <c r="T518" s="36" t="s">
        <v>622</v>
      </c>
      <c r="U518" cm="1">
        <f t="array" ref="U518">COUNT(FIND(T518,U$5:$AI479))</f>
        <v>0</v>
      </c>
      <c r="AN518" s="1" t="s">
        <v>1776</v>
      </c>
      <c r="AO518" s="56">
        <f>AO509+AO511</f>
        <v>136</v>
      </c>
      <c r="AP518" s="56">
        <f t="shared" ref="AP518:AS518" si="298">AP509+AP511</f>
        <v>25</v>
      </c>
      <c r="AQ518" s="56">
        <f t="shared" si="298"/>
        <v>88</v>
      </c>
      <c r="AR518" s="56">
        <f t="shared" si="298"/>
        <v>5</v>
      </c>
      <c r="AS518" s="56">
        <f t="shared" si="298"/>
        <v>18</v>
      </c>
      <c r="AT518" s="1"/>
      <c r="BI518" s="1"/>
      <c r="BJ518" s="79"/>
      <c r="BK518" s="79"/>
      <c r="BL518" s="79"/>
      <c r="BM518" s="79"/>
      <c r="BN518" s="79"/>
    </row>
    <row r="519" spans="1:66" x14ac:dyDescent="0.2">
      <c r="A519" s="50"/>
      <c r="E519" s="24" t="s">
        <v>1571</v>
      </c>
      <c r="F519" s="79">
        <f t="shared" si="295"/>
        <v>1.532567049808429E-2</v>
      </c>
      <c r="G519" s="79">
        <f t="shared" si="295"/>
        <v>0</v>
      </c>
      <c r="H519" s="79">
        <f t="shared" si="295"/>
        <v>7.3529411764705881E-3</v>
      </c>
      <c r="I519" s="79">
        <f t="shared" si="295"/>
        <v>0</v>
      </c>
      <c r="J519" s="79">
        <f t="shared" si="295"/>
        <v>3.8461538461538464E-2</v>
      </c>
      <c r="L519" t="s">
        <v>1731</v>
      </c>
      <c r="M519" t="s">
        <v>582</v>
      </c>
      <c r="N519">
        <v>1</v>
      </c>
      <c r="O519">
        <v>1</v>
      </c>
      <c r="P519">
        <v>0</v>
      </c>
      <c r="Q519">
        <v>0</v>
      </c>
      <c r="R519">
        <v>0</v>
      </c>
      <c r="T519" s="36" t="s">
        <v>721</v>
      </c>
      <c r="U519" cm="1">
        <f t="array" ref="U519">COUNT(FIND(T519,U$5:$AI480))</f>
        <v>0</v>
      </c>
      <c r="AN519" s="1" t="s">
        <v>230</v>
      </c>
      <c r="AO519" s="56">
        <f t="shared" ref="AO519:AS519" si="299">AO510</f>
        <v>39</v>
      </c>
      <c r="AP519" s="56">
        <f t="shared" si="299"/>
        <v>22</v>
      </c>
      <c r="AQ519" s="56">
        <f t="shared" si="299"/>
        <v>14</v>
      </c>
      <c r="AR519" s="56">
        <f t="shared" si="299"/>
        <v>0</v>
      </c>
      <c r="AS519" s="56">
        <f t="shared" si="299"/>
        <v>3</v>
      </c>
      <c r="AT519" s="1"/>
      <c r="BI519" s="1"/>
      <c r="BJ519" s="79"/>
      <c r="BK519" s="79"/>
      <c r="BL519" s="79"/>
      <c r="BM519" s="79"/>
      <c r="BN519" s="79"/>
    </row>
    <row r="520" spans="1:66" x14ac:dyDescent="0.2">
      <c r="A520" s="50"/>
      <c r="E520" s="24" t="s">
        <v>1572</v>
      </c>
      <c r="F520" s="79">
        <f t="shared" si="295"/>
        <v>2.2988505747126436E-2</v>
      </c>
      <c r="G520" s="79">
        <f t="shared" si="295"/>
        <v>0</v>
      </c>
      <c r="H520" s="79">
        <f t="shared" si="295"/>
        <v>2.2058823529411766E-2</v>
      </c>
      <c r="I520" s="79">
        <f t="shared" si="295"/>
        <v>0.18181818181818182</v>
      </c>
      <c r="J520" s="79">
        <f t="shared" si="295"/>
        <v>1.282051282051282E-2</v>
      </c>
      <c r="L520" t="s">
        <v>1732</v>
      </c>
      <c r="M520" t="s">
        <v>616</v>
      </c>
      <c r="N520">
        <v>1</v>
      </c>
      <c r="O520">
        <v>0</v>
      </c>
      <c r="P520">
        <v>0</v>
      </c>
      <c r="Q520">
        <v>0</v>
      </c>
      <c r="R520">
        <v>1</v>
      </c>
      <c r="T520" s="36" t="s">
        <v>728</v>
      </c>
      <c r="U520" cm="1">
        <f t="array" ref="U520">COUNT(FIND(T520,U$5:$AI484))</f>
        <v>0</v>
      </c>
      <c r="AN520" s="1"/>
      <c r="AO520" s="56"/>
      <c r="AP520" s="56"/>
      <c r="AQ520" s="56"/>
      <c r="AR520" s="56"/>
      <c r="AS520" s="56"/>
      <c r="AT520" s="1"/>
      <c r="BI520" s="1"/>
      <c r="BJ520" s="79"/>
      <c r="BK520" s="79"/>
      <c r="BL520" s="79"/>
      <c r="BM520" s="79"/>
      <c r="BN520" s="79"/>
    </row>
    <row r="521" spans="1:66" x14ac:dyDescent="0.2">
      <c r="A521" s="50"/>
      <c r="E521" s="24" t="s">
        <v>1573</v>
      </c>
      <c r="F521" s="79">
        <f t="shared" si="295"/>
        <v>1.532567049808429E-2</v>
      </c>
      <c r="G521" s="79">
        <f t="shared" si="295"/>
        <v>0</v>
      </c>
      <c r="H521" s="79">
        <f t="shared" si="295"/>
        <v>1.4705882352941176E-2</v>
      </c>
      <c r="I521" s="79">
        <f t="shared" si="295"/>
        <v>0</v>
      </c>
      <c r="J521" s="79">
        <f t="shared" si="295"/>
        <v>2.564102564102564E-2</v>
      </c>
      <c r="L521" t="s">
        <v>1733</v>
      </c>
      <c r="M521" t="s">
        <v>634</v>
      </c>
      <c r="N521">
        <v>1</v>
      </c>
      <c r="O521">
        <v>0</v>
      </c>
      <c r="P521">
        <v>1</v>
      </c>
      <c r="Q521">
        <v>0</v>
      </c>
      <c r="R521">
        <v>0</v>
      </c>
      <c r="T521" s="36" t="s">
        <v>734</v>
      </c>
      <c r="U521" cm="1">
        <f t="array" ref="U521">COUNT(FIND(T521,U$5:$AI485))</f>
        <v>0</v>
      </c>
      <c r="AN521" s="1" t="s">
        <v>167</v>
      </c>
      <c r="AO521" s="56">
        <f t="shared" ref="AO521:AS521" si="300">AO512</f>
        <v>111</v>
      </c>
      <c r="AP521" s="56">
        <f t="shared" si="300"/>
        <v>5</v>
      </c>
      <c r="AQ521" s="56">
        <f t="shared" si="300"/>
        <v>41</v>
      </c>
      <c r="AR521" s="56">
        <f t="shared" si="300"/>
        <v>6</v>
      </c>
      <c r="AS521" s="56">
        <f t="shared" si="300"/>
        <v>59</v>
      </c>
      <c r="AT521" s="1"/>
    </row>
    <row r="522" spans="1:66" x14ac:dyDescent="0.2">
      <c r="A522" s="50"/>
      <c r="E522" s="24" t="s">
        <v>1574</v>
      </c>
      <c r="F522" s="79">
        <f t="shared" si="295"/>
        <v>7.6628352490421452E-3</v>
      </c>
      <c r="G522" s="79">
        <f t="shared" si="295"/>
        <v>0</v>
      </c>
      <c r="H522" s="79">
        <f t="shared" si="295"/>
        <v>1.4705882352941176E-2</v>
      </c>
      <c r="I522" s="79">
        <f t="shared" si="295"/>
        <v>0</v>
      </c>
      <c r="J522" s="79">
        <f t="shared" si="295"/>
        <v>0</v>
      </c>
      <c r="L522" t="s">
        <v>1734</v>
      </c>
      <c r="M522" t="s">
        <v>644</v>
      </c>
      <c r="N522">
        <v>1</v>
      </c>
      <c r="O522">
        <v>0</v>
      </c>
      <c r="P522">
        <v>1</v>
      </c>
      <c r="Q522">
        <v>0</v>
      </c>
      <c r="R522">
        <v>0</v>
      </c>
      <c r="T522" s="36" t="s">
        <v>756</v>
      </c>
      <c r="U522" cm="1">
        <f t="array" ref="U522">COUNT(FIND(T522,U$5:$AI486))</f>
        <v>0</v>
      </c>
      <c r="AN522" s="1" t="s">
        <v>537</v>
      </c>
      <c r="AO522" s="56">
        <f t="shared" ref="AO522:AS522" si="301">AO513</f>
        <v>1</v>
      </c>
      <c r="AP522" s="56">
        <f t="shared" si="301"/>
        <v>0</v>
      </c>
      <c r="AQ522" s="56">
        <f t="shared" si="301"/>
        <v>1</v>
      </c>
      <c r="AR522" s="56">
        <f t="shared" si="301"/>
        <v>0</v>
      </c>
      <c r="AS522" s="56">
        <f t="shared" si="301"/>
        <v>0</v>
      </c>
      <c r="AT522" s="1"/>
    </row>
    <row r="523" spans="1:66" x14ac:dyDescent="0.2">
      <c r="A523" s="50"/>
      <c r="I523" s="1"/>
      <c r="L523" t="s">
        <v>1735</v>
      </c>
      <c r="M523" t="s">
        <v>658</v>
      </c>
      <c r="N523">
        <v>1</v>
      </c>
      <c r="O523">
        <v>0</v>
      </c>
      <c r="P523">
        <v>1</v>
      </c>
      <c r="Q523">
        <v>0</v>
      </c>
      <c r="R523">
        <v>0</v>
      </c>
      <c r="T523" s="36" t="s">
        <v>785</v>
      </c>
      <c r="U523" cm="1">
        <f t="array" ref="U523">COUNT(FIND(T523,U$5:$AI487))</f>
        <v>0</v>
      </c>
      <c r="AN523" s="1" t="s">
        <v>1049</v>
      </c>
      <c r="AO523" s="56">
        <f t="shared" ref="AO523:AS523" si="302">AO514</f>
        <v>4</v>
      </c>
      <c r="AP523" s="56">
        <f t="shared" si="302"/>
        <v>2</v>
      </c>
      <c r="AQ523" s="56">
        <f t="shared" si="302"/>
        <v>2</v>
      </c>
      <c r="AR523" s="56">
        <f t="shared" si="302"/>
        <v>0</v>
      </c>
      <c r="AS523" s="56">
        <f t="shared" si="302"/>
        <v>0</v>
      </c>
      <c r="AT523" s="1"/>
    </row>
    <row r="524" spans="1:66" x14ac:dyDescent="0.2">
      <c r="A524" s="50"/>
      <c r="E524" s="70" t="s">
        <v>1708</v>
      </c>
      <c r="F524" s="79">
        <f t="shared" ref="F524:J529" si="303">F415/F$508</f>
        <v>6.1302681992337162E-2</v>
      </c>
      <c r="G524" s="79">
        <f t="shared" si="303"/>
        <v>0</v>
      </c>
      <c r="H524" s="79">
        <f t="shared" si="303"/>
        <v>2.9411764705882353E-2</v>
      </c>
      <c r="I524" s="79">
        <f t="shared" si="303"/>
        <v>9.0909090909090912E-2</v>
      </c>
      <c r="J524" s="79">
        <f t="shared" si="303"/>
        <v>0.14102564102564102</v>
      </c>
      <c r="L524" t="s">
        <v>1736</v>
      </c>
      <c r="M524" t="s">
        <v>667</v>
      </c>
      <c r="N524">
        <v>1</v>
      </c>
      <c r="O524">
        <v>0</v>
      </c>
      <c r="P524">
        <v>1</v>
      </c>
      <c r="Q524">
        <v>0</v>
      </c>
      <c r="R524">
        <v>0</v>
      </c>
      <c r="T524" s="36" t="s">
        <v>986</v>
      </c>
      <c r="U524" cm="1">
        <f t="array" ref="U524">COUNT(FIND(T524,U$5:$AI489))</f>
        <v>0</v>
      </c>
      <c r="AT524" s="1"/>
    </row>
    <row r="525" spans="1:66" x14ac:dyDescent="0.2">
      <c r="A525" s="50"/>
      <c r="E525" s="70" t="s">
        <v>1709</v>
      </c>
      <c r="F525" s="79">
        <f t="shared" si="303"/>
        <v>0.1532567049808429</v>
      </c>
      <c r="G525" s="79">
        <f t="shared" si="303"/>
        <v>2.7777777777777776E-2</v>
      </c>
      <c r="H525" s="79">
        <f t="shared" si="303"/>
        <v>7.3529411764705885E-2</v>
      </c>
      <c r="I525" s="79">
        <f t="shared" si="303"/>
        <v>0.18181818181818182</v>
      </c>
      <c r="J525" s="79">
        <f t="shared" si="303"/>
        <v>0.34615384615384615</v>
      </c>
      <c r="L525" t="s">
        <v>1737</v>
      </c>
      <c r="M525" t="s">
        <v>687</v>
      </c>
      <c r="N525">
        <v>1</v>
      </c>
      <c r="O525">
        <v>0</v>
      </c>
      <c r="P525">
        <v>1</v>
      </c>
      <c r="Q525">
        <v>0</v>
      </c>
      <c r="R525">
        <v>0</v>
      </c>
      <c r="T525" s="36" t="s">
        <v>1092</v>
      </c>
      <c r="U525" cm="1">
        <f t="array" ref="U525">COUNT(FIND(T525,U$5:$AI491))</f>
        <v>0</v>
      </c>
      <c r="AT525" s="1"/>
    </row>
    <row r="526" spans="1:66" x14ac:dyDescent="0.2">
      <c r="A526" s="50"/>
      <c r="E526" s="70" t="s">
        <v>1710</v>
      </c>
      <c r="F526" s="79">
        <f t="shared" si="303"/>
        <v>0.43295019157088122</v>
      </c>
      <c r="G526" s="79">
        <f t="shared" si="303"/>
        <v>8.3333333333333329E-2</v>
      </c>
      <c r="H526" s="79">
        <f t="shared" si="303"/>
        <v>0.49264705882352944</v>
      </c>
      <c r="I526" s="79">
        <f t="shared" si="303"/>
        <v>0.36363636363636365</v>
      </c>
      <c r="J526" s="79">
        <f t="shared" si="303"/>
        <v>0.5</v>
      </c>
      <c r="L526" t="s">
        <v>1738</v>
      </c>
      <c r="M526" t="s">
        <v>706</v>
      </c>
      <c r="N526">
        <v>1</v>
      </c>
      <c r="O526">
        <v>0</v>
      </c>
      <c r="P526">
        <v>1</v>
      </c>
      <c r="Q526">
        <v>0</v>
      </c>
      <c r="R526">
        <v>0</v>
      </c>
      <c r="T526" s="36" t="s">
        <v>1623</v>
      </c>
      <c r="U526" cm="1">
        <f t="array" ref="U526">COUNT(FIND(T526,U$5:$AI492))</f>
        <v>0</v>
      </c>
      <c r="AT526" s="1"/>
    </row>
    <row r="527" spans="1:66" x14ac:dyDescent="0.2">
      <c r="A527" s="50"/>
      <c r="E527" s="70" t="s">
        <v>1718</v>
      </c>
      <c r="F527" s="79">
        <f t="shared" si="303"/>
        <v>4.5977011494252873E-2</v>
      </c>
      <c r="G527" s="79">
        <f t="shared" si="303"/>
        <v>2.7777777777777776E-2</v>
      </c>
      <c r="H527" s="79">
        <f t="shared" si="303"/>
        <v>6.6176470588235295E-2</v>
      </c>
      <c r="I527" s="79">
        <f t="shared" si="303"/>
        <v>0.18181818181818182</v>
      </c>
      <c r="J527" s="79">
        <f t="shared" si="303"/>
        <v>0</v>
      </c>
      <c r="L527" t="s">
        <v>1737</v>
      </c>
      <c r="M527" t="s">
        <v>709</v>
      </c>
      <c r="N527">
        <v>1</v>
      </c>
      <c r="O527">
        <v>0</v>
      </c>
      <c r="P527">
        <v>0</v>
      </c>
      <c r="Q527">
        <v>0</v>
      </c>
      <c r="R527">
        <v>1</v>
      </c>
      <c r="T527" s="36" t="s">
        <v>1624</v>
      </c>
      <c r="U527" cm="1">
        <f t="array" ref="U527">COUNT(FIND(T527,U$5:$AI493))</f>
        <v>0</v>
      </c>
      <c r="AK527" s="70" t="s">
        <v>1714</v>
      </c>
      <c r="AL527" s="70" t="s">
        <v>1715</v>
      </c>
      <c r="AM527" s="70" t="s">
        <v>1716</v>
      </c>
      <c r="AN527" s="70" t="s">
        <v>1717</v>
      </c>
      <c r="AT527" s="1"/>
    </row>
    <row r="528" spans="1:66" x14ac:dyDescent="0.2">
      <c r="A528" s="50"/>
      <c r="E528" s="70" t="s">
        <v>1712</v>
      </c>
      <c r="F528" s="79">
        <f t="shared" si="303"/>
        <v>0.2950191570881226</v>
      </c>
      <c r="G528" s="79">
        <f t="shared" si="303"/>
        <v>0.83333333333333337</v>
      </c>
      <c r="H528" s="79">
        <f t="shared" si="303"/>
        <v>0.33088235294117646</v>
      </c>
      <c r="I528" s="79">
        <f t="shared" si="303"/>
        <v>0.18181818181818182</v>
      </c>
      <c r="J528" s="79">
        <f t="shared" si="303"/>
        <v>0</v>
      </c>
      <c r="L528" t="s">
        <v>1740</v>
      </c>
      <c r="M528" t="s">
        <v>744</v>
      </c>
      <c r="N528">
        <v>1</v>
      </c>
      <c r="O528">
        <v>0</v>
      </c>
      <c r="P528">
        <v>0</v>
      </c>
      <c r="Q528">
        <v>0</v>
      </c>
      <c r="R528">
        <v>1</v>
      </c>
      <c r="T528" s="2"/>
      <c r="AI528" s="32" t="s">
        <v>1755</v>
      </c>
      <c r="AJ528" t="s">
        <v>1649</v>
      </c>
      <c r="AK528" t="s">
        <v>288</v>
      </c>
      <c r="AL528" t="s">
        <v>160</v>
      </c>
      <c r="AM528" t="s">
        <v>248</v>
      </c>
      <c r="AN528" t="s">
        <v>596</v>
      </c>
      <c r="AT528" s="32" t="s">
        <v>1815</v>
      </c>
      <c r="AU528" s="32"/>
    </row>
    <row r="529" spans="1:51" x14ac:dyDescent="0.2">
      <c r="A529" s="50"/>
      <c r="E529" s="70" t="s">
        <v>1713</v>
      </c>
      <c r="F529" s="79">
        <f t="shared" si="303"/>
        <v>1.1494252873563218E-2</v>
      </c>
      <c r="G529" s="79">
        <f t="shared" si="303"/>
        <v>2.7777777777777776E-2</v>
      </c>
      <c r="H529" s="79">
        <f t="shared" si="303"/>
        <v>7.3529411764705881E-3</v>
      </c>
      <c r="I529" s="79">
        <f t="shared" si="303"/>
        <v>0</v>
      </c>
      <c r="J529" s="79">
        <f t="shared" si="303"/>
        <v>1.282051282051282E-2</v>
      </c>
      <c r="L529" t="s">
        <v>1878</v>
      </c>
      <c r="M529" t="s">
        <v>757</v>
      </c>
      <c r="N529">
        <v>1</v>
      </c>
      <c r="O529">
        <v>0</v>
      </c>
      <c r="P529">
        <v>1</v>
      </c>
      <c r="Q529">
        <v>0</v>
      </c>
      <c r="R529">
        <v>0</v>
      </c>
      <c r="U529" s="1">
        <f>SUM(U508:U527)</f>
        <v>41</v>
      </c>
      <c r="AI529" s="1" t="s">
        <v>172</v>
      </c>
      <c r="AJ529">
        <f>COUNTIF($AJ$5:$AJ$265,"="&amp;$AI529)</f>
        <v>61</v>
      </c>
      <c r="AK529">
        <f t="shared" ref="AK529:AN530" si="304">COUNTIFS($AJ$5:$AJ$265,"="&amp;$AI529,$AC$5:$AC$265,"="&amp;AK$528)</f>
        <v>20</v>
      </c>
      <c r="AL529">
        <f t="shared" si="304"/>
        <v>29</v>
      </c>
      <c r="AM529">
        <f t="shared" si="304"/>
        <v>1</v>
      </c>
      <c r="AN529">
        <f t="shared" si="304"/>
        <v>11</v>
      </c>
      <c r="AU529" s="32"/>
    </row>
    <row r="530" spans="1:51" x14ac:dyDescent="0.2">
      <c r="A530" s="50"/>
      <c r="L530" t="s">
        <v>1734</v>
      </c>
      <c r="M530" t="s">
        <v>763</v>
      </c>
      <c r="N530">
        <v>3</v>
      </c>
      <c r="O530">
        <v>3</v>
      </c>
      <c r="P530">
        <v>0</v>
      </c>
      <c r="Q530">
        <v>0</v>
      </c>
      <c r="R530">
        <v>0</v>
      </c>
      <c r="AI530" s="1" t="s">
        <v>167</v>
      </c>
      <c r="AJ530">
        <f>COUNTIF(AJ$5:AJ$265,"="&amp;AI530)</f>
        <v>200</v>
      </c>
      <c r="AK530">
        <f t="shared" si="304"/>
        <v>16</v>
      </c>
      <c r="AL530">
        <f t="shared" si="304"/>
        <v>107</v>
      </c>
      <c r="AM530">
        <f t="shared" si="304"/>
        <v>10</v>
      </c>
      <c r="AN530">
        <f t="shared" si="304"/>
        <v>67</v>
      </c>
      <c r="AU530" s="82" t="s">
        <v>1649</v>
      </c>
      <c r="AV530" s="82" t="s">
        <v>1714</v>
      </c>
      <c r="AW530" s="82" t="s">
        <v>1715</v>
      </c>
      <c r="AX530" s="82" t="s">
        <v>1716</v>
      </c>
      <c r="AY530" s="82" t="s">
        <v>1717</v>
      </c>
    </row>
    <row r="531" spans="1:51" x14ac:dyDescent="0.2">
      <c r="A531" s="50"/>
      <c r="E531" s="70" t="s">
        <v>1704</v>
      </c>
      <c r="F531" s="79">
        <f>K441/F$508</f>
        <v>0.55938697318007657</v>
      </c>
      <c r="G531" s="79">
        <f t="shared" ref="G531:J531" si="305">L441/G$508</f>
        <v>0.3611111111111111</v>
      </c>
      <c r="H531" s="79">
        <f t="shared" si="305"/>
        <v>0.50735294117647056</v>
      </c>
      <c r="I531" s="79">
        <f t="shared" si="305"/>
        <v>0.72727272727272729</v>
      </c>
      <c r="J531" s="79">
        <f t="shared" si="305"/>
        <v>0.71794871794871795</v>
      </c>
      <c r="L531" s="9" t="s">
        <v>1828</v>
      </c>
      <c r="M531" t="s">
        <v>769</v>
      </c>
      <c r="N531">
        <v>8</v>
      </c>
      <c r="O531">
        <v>0</v>
      </c>
      <c r="P531">
        <v>7</v>
      </c>
      <c r="Q531">
        <v>0</v>
      </c>
      <c r="R531">
        <v>1</v>
      </c>
      <c r="AJ531" s="32">
        <f>SUM(AJ529:AJ530)</f>
        <v>261</v>
      </c>
      <c r="AK531" s="32">
        <f t="shared" ref="AK531:AN531" si="306">SUM(AK529:AK530)</f>
        <v>36</v>
      </c>
      <c r="AL531" s="32">
        <f t="shared" si="306"/>
        <v>136</v>
      </c>
      <c r="AM531" s="32">
        <f t="shared" si="306"/>
        <v>11</v>
      </c>
      <c r="AN531" s="32">
        <f t="shared" si="306"/>
        <v>78</v>
      </c>
      <c r="AT531" t="s">
        <v>1757</v>
      </c>
      <c r="AU531" s="59">
        <v>261</v>
      </c>
      <c r="AV531" s="60">
        <v>36</v>
      </c>
      <c r="AW531" s="60">
        <v>136</v>
      </c>
      <c r="AX531" s="60">
        <v>11</v>
      </c>
      <c r="AY531" s="60">
        <v>78</v>
      </c>
    </row>
    <row r="532" spans="1:51" x14ac:dyDescent="0.2">
      <c r="A532" s="50"/>
      <c r="E532" s="70" t="s">
        <v>1705</v>
      </c>
      <c r="F532" s="79">
        <f t="shared" ref="F532:J532" si="307">K442/F$508</f>
        <v>0.23754789272030652</v>
      </c>
      <c r="G532" s="79">
        <f t="shared" si="307"/>
        <v>0.33333333333333331</v>
      </c>
      <c r="H532" s="79">
        <f t="shared" si="307"/>
        <v>0.25735294117647056</v>
      </c>
      <c r="I532" s="79">
        <f t="shared" si="307"/>
        <v>9.0909090909090912E-2</v>
      </c>
      <c r="J532" s="79">
        <f t="shared" si="307"/>
        <v>0.17948717948717949</v>
      </c>
      <c r="L532" t="s">
        <v>1734</v>
      </c>
      <c r="M532" t="s">
        <v>804</v>
      </c>
      <c r="N532">
        <v>1</v>
      </c>
      <c r="O532">
        <v>0</v>
      </c>
      <c r="P532">
        <v>1</v>
      </c>
      <c r="Q532">
        <v>0</v>
      </c>
      <c r="R532">
        <v>0</v>
      </c>
      <c r="AI532" s="39" t="s">
        <v>1603</v>
      </c>
      <c r="AJ532" s="36"/>
      <c r="AU532" s="32"/>
    </row>
    <row r="533" spans="1:51" x14ac:dyDescent="0.2">
      <c r="A533" s="50"/>
      <c r="E533" s="70" t="s">
        <v>1706</v>
      </c>
      <c r="F533" s="79">
        <f t="shared" ref="F533:J533" si="308">K443/F$508</f>
        <v>0.1111111111111111</v>
      </c>
      <c r="G533" s="79">
        <f t="shared" si="308"/>
        <v>0.16666666666666666</v>
      </c>
      <c r="H533" s="79">
        <f t="shared" si="308"/>
        <v>0.14705882352941177</v>
      </c>
      <c r="I533" s="79">
        <f t="shared" si="308"/>
        <v>0</v>
      </c>
      <c r="J533" s="79">
        <f t="shared" si="308"/>
        <v>3.8461538461538464E-2</v>
      </c>
      <c r="L533" t="s">
        <v>1734</v>
      </c>
      <c r="M533" t="s">
        <v>810</v>
      </c>
      <c r="N533">
        <v>1</v>
      </c>
      <c r="O533">
        <v>0</v>
      </c>
      <c r="P533">
        <v>1</v>
      </c>
      <c r="Q533">
        <v>0</v>
      </c>
      <c r="R533">
        <v>0</v>
      </c>
      <c r="AI533" s="1" t="s">
        <v>290</v>
      </c>
      <c r="AJ533">
        <f>COUNTIF($AK$5:$AK$265,"="&amp;$AI533)</f>
        <v>13</v>
      </c>
      <c r="AK533">
        <f t="shared" ref="AK533:AN537" si="309">COUNTIFS($AK$5:$AK$265,"="&amp;$AI533,$AC$5:$AC$265,"="&amp;AK$528)</f>
        <v>5</v>
      </c>
      <c r="AL533">
        <f t="shared" si="309"/>
        <v>3</v>
      </c>
      <c r="AM533">
        <f t="shared" si="309"/>
        <v>1</v>
      </c>
      <c r="AN533">
        <f t="shared" si="309"/>
        <v>4</v>
      </c>
      <c r="AT533" s="9" t="s">
        <v>1665</v>
      </c>
      <c r="AU533" s="79">
        <f t="shared" ref="AU533:AY536" si="310">AU440/AU$438</f>
        <v>0.95019157088122608</v>
      </c>
      <c r="AV533" s="79">
        <f t="shared" si="310"/>
        <v>1</v>
      </c>
      <c r="AW533" s="79">
        <f t="shared" si="310"/>
        <v>0.95588235294117652</v>
      </c>
      <c r="AX533" s="79">
        <f t="shared" si="310"/>
        <v>1</v>
      </c>
      <c r="AY533" s="79">
        <f t="shared" si="310"/>
        <v>0.91025641025641024</v>
      </c>
    </row>
    <row r="534" spans="1:51" x14ac:dyDescent="0.2">
      <c r="A534" s="50"/>
      <c r="E534" s="70" t="s">
        <v>1707</v>
      </c>
      <c r="F534" s="79">
        <f t="shared" ref="F534:J534" si="311">K444/F$508</f>
        <v>9.1954022988505746E-2</v>
      </c>
      <c r="G534" s="79">
        <f t="shared" si="311"/>
        <v>0.1388888888888889</v>
      </c>
      <c r="H534" s="79">
        <f t="shared" si="311"/>
        <v>8.8235294117647065E-2</v>
      </c>
      <c r="I534" s="79">
        <f t="shared" si="311"/>
        <v>0.18181818181818182</v>
      </c>
      <c r="J534" s="79">
        <f t="shared" si="311"/>
        <v>6.4102564102564097E-2</v>
      </c>
      <c r="L534" t="s">
        <v>1727</v>
      </c>
      <c r="M534" t="s">
        <v>830</v>
      </c>
      <c r="N534">
        <v>2</v>
      </c>
      <c r="O534">
        <v>1</v>
      </c>
      <c r="P534">
        <v>1</v>
      </c>
      <c r="Q534">
        <v>0</v>
      </c>
      <c r="R534">
        <v>0</v>
      </c>
      <c r="AI534" s="1" t="s">
        <v>326</v>
      </c>
      <c r="AJ534">
        <f>COUNTIF(AK$5:AK$265,"="&amp;AI534)</f>
        <v>35</v>
      </c>
      <c r="AK534">
        <f t="shared" si="309"/>
        <v>9</v>
      </c>
      <c r="AL534">
        <f t="shared" si="309"/>
        <v>21</v>
      </c>
      <c r="AM534">
        <f t="shared" si="309"/>
        <v>0</v>
      </c>
      <c r="AN534">
        <f t="shared" si="309"/>
        <v>5</v>
      </c>
      <c r="AT534" s="9" t="s">
        <v>1780</v>
      </c>
      <c r="AU534" s="79">
        <f t="shared" si="310"/>
        <v>0.98084291187739459</v>
      </c>
      <c r="AV534" s="79">
        <f t="shared" si="310"/>
        <v>1</v>
      </c>
      <c r="AW534" s="79">
        <f t="shared" si="310"/>
        <v>1</v>
      </c>
      <c r="AX534" s="79">
        <f t="shared" si="310"/>
        <v>1</v>
      </c>
      <c r="AY534" s="79">
        <f t="shared" si="310"/>
        <v>0.9358974358974359</v>
      </c>
    </row>
    <row r="535" spans="1:51" x14ac:dyDescent="0.2">
      <c r="A535" s="50"/>
      <c r="L535" t="s">
        <v>1736</v>
      </c>
      <c r="M535" t="s">
        <v>851</v>
      </c>
      <c r="N535">
        <v>1</v>
      </c>
      <c r="O535">
        <v>0</v>
      </c>
      <c r="P535">
        <v>1</v>
      </c>
      <c r="Q535">
        <v>0</v>
      </c>
      <c r="R535">
        <v>0</v>
      </c>
      <c r="AI535" s="1" t="s">
        <v>480</v>
      </c>
      <c r="AJ535">
        <f>COUNTIF(AK$5:AK$265,"="&amp;AI535)</f>
        <v>12</v>
      </c>
      <c r="AK535">
        <f t="shared" si="309"/>
        <v>8</v>
      </c>
      <c r="AL535">
        <f t="shared" si="309"/>
        <v>3</v>
      </c>
      <c r="AM535">
        <f t="shared" si="309"/>
        <v>0</v>
      </c>
      <c r="AN535">
        <f t="shared" si="309"/>
        <v>1</v>
      </c>
      <c r="AT535" s="9" t="s">
        <v>1779</v>
      </c>
      <c r="AU535" s="79">
        <f t="shared" si="310"/>
        <v>0.93486590038314177</v>
      </c>
      <c r="AV535" s="79">
        <f t="shared" si="310"/>
        <v>0.88888888888888884</v>
      </c>
      <c r="AW535" s="79">
        <f t="shared" si="310"/>
        <v>0.95588235294117652</v>
      </c>
      <c r="AX535" s="79">
        <f t="shared" si="310"/>
        <v>1</v>
      </c>
      <c r="AY535" s="79">
        <f t="shared" si="310"/>
        <v>0.91025641025641024</v>
      </c>
    </row>
    <row r="536" spans="1:51" x14ac:dyDescent="0.2">
      <c r="A536" s="50"/>
      <c r="L536" t="s">
        <v>1879</v>
      </c>
      <c r="M536" t="s">
        <v>861</v>
      </c>
      <c r="N536">
        <v>1</v>
      </c>
      <c r="O536">
        <v>0</v>
      </c>
      <c r="P536">
        <v>1</v>
      </c>
      <c r="Q536">
        <v>0</v>
      </c>
      <c r="R536">
        <v>0</v>
      </c>
      <c r="T536" s="24"/>
      <c r="U536" s="24"/>
      <c r="V536" s="24"/>
      <c r="W536" s="70" t="s">
        <v>1833</v>
      </c>
      <c r="X536" s="70" t="s">
        <v>1832</v>
      </c>
      <c r="Y536" s="70" t="s">
        <v>1831</v>
      </c>
      <c r="Z536" s="70" t="s">
        <v>1834</v>
      </c>
      <c r="AA536" s="70" t="s">
        <v>1835</v>
      </c>
      <c r="AB536" s="70" t="s">
        <v>1836</v>
      </c>
      <c r="AC536" s="70" t="s">
        <v>1837</v>
      </c>
      <c r="AI536" s="1" t="s">
        <v>269</v>
      </c>
      <c r="AJ536">
        <f>COUNTIF(AK$5:AK$265,"="&amp;AI536)</f>
        <v>1</v>
      </c>
      <c r="AK536">
        <f t="shared" si="309"/>
        <v>0</v>
      </c>
      <c r="AL536">
        <f t="shared" si="309"/>
        <v>0</v>
      </c>
      <c r="AM536">
        <f t="shared" si="309"/>
        <v>0</v>
      </c>
      <c r="AN536">
        <f t="shared" si="309"/>
        <v>1</v>
      </c>
      <c r="AT536" s="9" t="s">
        <v>1667</v>
      </c>
      <c r="AU536" s="79">
        <f t="shared" si="310"/>
        <v>0.7931034482758621</v>
      </c>
      <c r="AV536" s="79">
        <f t="shared" si="310"/>
        <v>0.80555555555555558</v>
      </c>
      <c r="AW536" s="79">
        <f t="shared" si="310"/>
        <v>0.8529411764705882</v>
      </c>
      <c r="AX536" s="79">
        <f t="shared" si="310"/>
        <v>0.72727272727272729</v>
      </c>
      <c r="AY536" s="79">
        <f t="shared" si="310"/>
        <v>0.69230769230769229</v>
      </c>
    </row>
    <row r="537" spans="1:51" x14ac:dyDescent="0.2">
      <c r="A537" s="50"/>
      <c r="E537" s="71" t="s">
        <v>1719</v>
      </c>
      <c r="F537" s="79">
        <f>M467/F$508</f>
        <v>0.6130268199233716</v>
      </c>
      <c r="G537" s="79">
        <f t="shared" ref="G537:J537" si="312">N467/G$508</f>
        <v>0.3888888888888889</v>
      </c>
      <c r="H537" s="79">
        <f t="shared" si="312"/>
        <v>0.61029411764705888</v>
      </c>
      <c r="I537" s="79">
        <f t="shared" si="312"/>
        <v>0.81818181818181823</v>
      </c>
      <c r="J537" s="79">
        <f t="shared" si="312"/>
        <v>0.69230769230769229</v>
      </c>
      <c r="L537" t="s">
        <v>1879</v>
      </c>
      <c r="M537" t="s">
        <v>867</v>
      </c>
      <c r="N537">
        <v>1</v>
      </c>
      <c r="O537">
        <v>0</v>
      </c>
      <c r="P537">
        <v>1</v>
      </c>
      <c r="Q537">
        <v>0</v>
      </c>
      <c r="R537">
        <v>0</v>
      </c>
      <c r="T537" s="70" t="s">
        <v>643</v>
      </c>
      <c r="U537">
        <v>1</v>
      </c>
      <c r="V537" t="s">
        <v>1816</v>
      </c>
      <c r="W537">
        <v>0</v>
      </c>
      <c r="X537">
        <v>0</v>
      </c>
      <c r="Y537">
        <v>0</v>
      </c>
      <c r="Z537">
        <v>0</v>
      </c>
      <c r="AA537">
        <v>0</v>
      </c>
      <c r="AB537">
        <v>0</v>
      </c>
      <c r="AC537">
        <v>0</v>
      </c>
      <c r="AI537" s="1" t="s">
        <v>168</v>
      </c>
      <c r="AJ537">
        <f>COUNTIF(AK$5:AK$265,"="&amp;AI537)</f>
        <v>166</v>
      </c>
      <c r="AK537">
        <f t="shared" si="309"/>
        <v>9</v>
      </c>
      <c r="AL537">
        <f t="shared" si="309"/>
        <v>95</v>
      </c>
      <c r="AM537">
        <f t="shared" si="309"/>
        <v>7</v>
      </c>
      <c r="AN537">
        <f t="shared" si="309"/>
        <v>55</v>
      </c>
      <c r="AU537" s="32"/>
    </row>
    <row r="538" spans="1:51" x14ac:dyDescent="0.2">
      <c r="A538" s="50"/>
      <c r="E538" s="71" t="s">
        <v>1720</v>
      </c>
      <c r="F538" s="79">
        <f t="shared" ref="F538:J538" si="313">M468/F$508</f>
        <v>0.13026819923371646</v>
      </c>
      <c r="G538" s="79">
        <f t="shared" si="313"/>
        <v>0.3888888888888889</v>
      </c>
      <c r="H538" s="79">
        <f t="shared" si="313"/>
        <v>0.13235294117647059</v>
      </c>
      <c r="I538" s="79">
        <f t="shared" si="313"/>
        <v>9.0909090909090912E-2</v>
      </c>
      <c r="J538" s="79">
        <f t="shared" si="313"/>
        <v>1.282051282051282E-2</v>
      </c>
      <c r="L538" t="s">
        <v>1879</v>
      </c>
      <c r="M538" t="s">
        <v>871</v>
      </c>
      <c r="N538">
        <v>4</v>
      </c>
      <c r="O538">
        <v>0</v>
      </c>
      <c r="P538">
        <v>1</v>
      </c>
      <c r="Q538">
        <v>0</v>
      </c>
      <c r="R538">
        <v>3</v>
      </c>
      <c r="T538" s="24" t="s">
        <v>154</v>
      </c>
      <c r="U538">
        <v>1</v>
      </c>
      <c r="V538" t="s">
        <v>1816</v>
      </c>
      <c r="W538">
        <v>0</v>
      </c>
      <c r="X538">
        <v>0</v>
      </c>
      <c r="Y538">
        <v>0</v>
      </c>
      <c r="Z538">
        <v>0</v>
      </c>
      <c r="AA538">
        <v>1</v>
      </c>
      <c r="AB538">
        <v>0</v>
      </c>
      <c r="AC538">
        <v>0</v>
      </c>
      <c r="AI538" s="37"/>
      <c r="AJ538" s="36"/>
      <c r="AT538" s="78" t="s">
        <v>1781</v>
      </c>
      <c r="AU538" s="79">
        <f t="shared" ref="AU538:AY542" si="314">AU451/AU$456</f>
        <v>0.92337164750957856</v>
      </c>
      <c r="AV538" s="79">
        <f t="shared" si="314"/>
        <v>0.97222222222222221</v>
      </c>
      <c r="AW538" s="79">
        <f t="shared" si="314"/>
        <v>0.93382352941176472</v>
      </c>
      <c r="AX538" s="79">
        <f t="shared" si="314"/>
        <v>1</v>
      </c>
      <c r="AY538" s="79">
        <f t="shared" si="314"/>
        <v>0.87179487179487181</v>
      </c>
    </row>
    <row r="539" spans="1:51" x14ac:dyDescent="0.2">
      <c r="A539" s="50"/>
      <c r="E539" s="71" t="s">
        <v>1721</v>
      </c>
      <c r="F539" s="79">
        <f t="shared" ref="F539:J539" si="315">M469/F$508</f>
        <v>3.0651340996168581E-2</v>
      </c>
      <c r="G539" s="79">
        <f t="shared" si="315"/>
        <v>0</v>
      </c>
      <c r="H539" s="79">
        <f t="shared" si="315"/>
        <v>2.9411764705882353E-2</v>
      </c>
      <c r="I539" s="79">
        <f t="shared" si="315"/>
        <v>0</v>
      </c>
      <c r="J539" s="79">
        <f t="shared" si="315"/>
        <v>5.128205128205128E-2</v>
      </c>
      <c r="L539" t="s">
        <v>1879</v>
      </c>
      <c r="M539" t="s">
        <v>895</v>
      </c>
      <c r="N539">
        <v>1</v>
      </c>
      <c r="O539">
        <v>0</v>
      </c>
      <c r="P539">
        <v>1</v>
      </c>
      <c r="Q539">
        <v>0</v>
      </c>
      <c r="R539">
        <v>0</v>
      </c>
      <c r="T539" s="70" t="s">
        <v>1585</v>
      </c>
      <c r="U539">
        <v>1</v>
      </c>
      <c r="V539" t="s">
        <v>1816</v>
      </c>
      <c r="AB539">
        <v>1</v>
      </c>
      <c r="AI539" s="32" t="s">
        <v>1755</v>
      </c>
      <c r="AJ539" s="37"/>
      <c r="AT539" s="1" t="s">
        <v>1782</v>
      </c>
      <c r="AU539" s="79">
        <f t="shared" si="314"/>
        <v>0.85057471264367812</v>
      </c>
      <c r="AV539" s="79">
        <f t="shared" si="314"/>
        <v>0.86111111111111116</v>
      </c>
      <c r="AW539" s="79">
        <f t="shared" si="314"/>
        <v>0.88970588235294112</v>
      </c>
      <c r="AX539" s="79">
        <f t="shared" si="314"/>
        <v>1</v>
      </c>
      <c r="AY539" s="79">
        <f t="shared" si="314"/>
        <v>0.75641025641025639</v>
      </c>
    </row>
    <row r="540" spans="1:51" x14ac:dyDescent="0.2">
      <c r="A540" s="50"/>
      <c r="E540" s="71" t="s">
        <v>1722</v>
      </c>
      <c r="F540" s="79">
        <f t="shared" ref="F540:J540" si="316">M470/F$508</f>
        <v>3.8314176245210726E-3</v>
      </c>
      <c r="G540" s="79">
        <f t="shared" si="316"/>
        <v>2.7777777777777776E-2</v>
      </c>
      <c r="H540" s="79">
        <f t="shared" si="316"/>
        <v>0</v>
      </c>
      <c r="I540" s="79">
        <f t="shared" si="316"/>
        <v>0</v>
      </c>
      <c r="J540" s="79">
        <f t="shared" si="316"/>
        <v>0</v>
      </c>
      <c r="L540" t="s">
        <v>1727</v>
      </c>
      <c r="M540" t="s">
        <v>964</v>
      </c>
      <c r="N540">
        <v>7</v>
      </c>
      <c r="O540">
        <v>0</v>
      </c>
      <c r="P540">
        <v>2</v>
      </c>
      <c r="Q540">
        <v>3</v>
      </c>
      <c r="R540">
        <v>2</v>
      </c>
      <c r="T540" s="70" t="s">
        <v>1838</v>
      </c>
      <c r="U540">
        <v>41</v>
      </c>
      <c r="V540" t="s">
        <v>1816</v>
      </c>
      <c r="W540">
        <v>1</v>
      </c>
      <c r="X540">
        <v>0</v>
      </c>
      <c r="Y540">
        <v>2</v>
      </c>
      <c r="Z540">
        <v>9</v>
      </c>
      <c r="AA540">
        <v>29</v>
      </c>
      <c r="AB540">
        <v>0</v>
      </c>
      <c r="AC540">
        <v>0</v>
      </c>
      <c r="AI540" s="1" t="s">
        <v>172</v>
      </c>
      <c r="AJ540" s="63">
        <f>AJ529/AJ$531</f>
        <v>0.23371647509578544</v>
      </c>
      <c r="AK540" s="63">
        <f t="shared" ref="AK540:AN540" si="317">AK529/AK$531</f>
        <v>0.55555555555555558</v>
      </c>
      <c r="AL540" s="63">
        <f t="shared" si="317"/>
        <v>0.21323529411764705</v>
      </c>
      <c r="AM540" s="63">
        <f t="shared" si="317"/>
        <v>9.0909090909090912E-2</v>
      </c>
      <c r="AN540" s="63">
        <f t="shared" si="317"/>
        <v>0.14102564102564102</v>
      </c>
      <c r="AT540" s="1" t="s">
        <v>1785</v>
      </c>
      <c r="AU540" s="79">
        <f t="shared" si="314"/>
        <v>0.20689655172413793</v>
      </c>
      <c r="AV540" s="79">
        <f t="shared" si="314"/>
        <v>0.25</v>
      </c>
      <c r="AW540" s="79">
        <f t="shared" si="314"/>
        <v>0.16911764705882354</v>
      </c>
      <c r="AX540" s="79">
        <f t="shared" si="314"/>
        <v>9.0909090909090912E-2</v>
      </c>
      <c r="AY540" s="79">
        <f t="shared" si="314"/>
        <v>0.26923076923076922</v>
      </c>
    </row>
    <row r="541" spans="1:51" x14ac:dyDescent="0.2">
      <c r="E541" s="71" t="s">
        <v>1723</v>
      </c>
      <c r="F541" s="79">
        <f t="shared" ref="F541:J541" si="318">M471/F$508</f>
        <v>7.662835249042145E-2</v>
      </c>
      <c r="G541" s="79">
        <f t="shared" si="318"/>
        <v>0.16666666666666666</v>
      </c>
      <c r="H541" s="79">
        <f t="shared" si="318"/>
        <v>9.5588235294117641E-2</v>
      </c>
      <c r="I541" s="79">
        <f t="shared" si="318"/>
        <v>9.0909090909090912E-2</v>
      </c>
      <c r="J541" s="79">
        <f t="shared" si="318"/>
        <v>0</v>
      </c>
      <c r="L541" t="s">
        <v>1727</v>
      </c>
      <c r="M541" t="s">
        <v>981</v>
      </c>
      <c r="N541">
        <v>1</v>
      </c>
      <c r="O541">
        <v>0</v>
      </c>
      <c r="P541">
        <v>1</v>
      </c>
      <c r="Q541">
        <v>0</v>
      </c>
      <c r="R541">
        <v>0</v>
      </c>
      <c r="T541" s="70" t="s">
        <v>1842</v>
      </c>
      <c r="U541">
        <v>6</v>
      </c>
      <c r="V541" t="s">
        <v>1816</v>
      </c>
      <c r="W541">
        <v>1</v>
      </c>
      <c r="Y541">
        <v>1</v>
      </c>
      <c r="AI541" s="1" t="s">
        <v>167</v>
      </c>
      <c r="AJ541" s="63">
        <f t="shared" ref="AJ541:AN541" si="319">AJ530/AJ$531</f>
        <v>0.76628352490421459</v>
      </c>
      <c r="AK541" s="63">
        <f t="shared" si="319"/>
        <v>0.44444444444444442</v>
      </c>
      <c r="AL541" s="63">
        <f t="shared" si="319"/>
        <v>0.78676470588235292</v>
      </c>
      <c r="AM541" s="63">
        <f t="shared" si="319"/>
        <v>0.90909090909090906</v>
      </c>
      <c r="AN541" s="63">
        <f t="shared" si="319"/>
        <v>0.85897435897435892</v>
      </c>
      <c r="AT541" s="9" t="s">
        <v>1783</v>
      </c>
      <c r="AU541" s="79">
        <f t="shared" si="314"/>
        <v>0.51724137931034486</v>
      </c>
      <c r="AV541" s="79">
        <f t="shared" si="314"/>
        <v>0.47222222222222221</v>
      </c>
      <c r="AW541" s="79">
        <f t="shared" si="314"/>
        <v>0.45588235294117646</v>
      </c>
      <c r="AX541" s="79">
        <f t="shared" si="314"/>
        <v>0.81818181818181823</v>
      </c>
      <c r="AY541" s="79">
        <f t="shared" si="314"/>
        <v>0.60256410256410253</v>
      </c>
    </row>
    <row r="542" spans="1:51" x14ac:dyDescent="0.2">
      <c r="E542" s="71" t="s">
        <v>1724</v>
      </c>
      <c r="F542" s="79">
        <f t="shared" ref="F542:J542" si="320">M472/F$508</f>
        <v>0.14559386973180077</v>
      </c>
      <c r="G542" s="79">
        <f t="shared" si="320"/>
        <v>2.7777777777777776E-2</v>
      </c>
      <c r="H542" s="79">
        <f t="shared" si="320"/>
        <v>0.13235294117647059</v>
      </c>
      <c r="I542" s="79">
        <f t="shared" si="320"/>
        <v>0</v>
      </c>
      <c r="J542" s="87">
        <f t="shared" si="320"/>
        <v>0.24358974358974358</v>
      </c>
      <c r="L542" t="s">
        <v>1880</v>
      </c>
      <c r="M542" t="s">
        <v>998</v>
      </c>
      <c r="N542">
        <v>1</v>
      </c>
      <c r="O542">
        <v>0</v>
      </c>
      <c r="P542">
        <v>0</v>
      </c>
      <c r="Q542">
        <v>1</v>
      </c>
      <c r="R542">
        <v>0</v>
      </c>
      <c r="T542" s="70" t="s">
        <v>1840</v>
      </c>
      <c r="U542">
        <v>8</v>
      </c>
      <c r="V542" t="s">
        <v>1817</v>
      </c>
      <c r="W542">
        <v>0</v>
      </c>
      <c r="X542">
        <v>0</v>
      </c>
      <c r="Y542">
        <v>0</v>
      </c>
      <c r="Z542">
        <v>0</v>
      </c>
      <c r="AA542">
        <v>0</v>
      </c>
      <c r="AB542">
        <v>5</v>
      </c>
      <c r="AC542">
        <v>3</v>
      </c>
      <c r="AJ542" s="63"/>
      <c r="AK542" s="63"/>
      <c r="AL542" s="63"/>
      <c r="AM542" s="63"/>
      <c r="AN542" s="63"/>
      <c r="AT542" s="9" t="s">
        <v>1784</v>
      </c>
      <c r="AU542" s="79">
        <f t="shared" si="314"/>
        <v>0.24521072796934865</v>
      </c>
      <c r="AV542" s="79">
        <f t="shared" si="314"/>
        <v>0.30555555555555558</v>
      </c>
      <c r="AW542" s="79">
        <f t="shared" si="314"/>
        <v>0.22794117647058823</v>
      </c>
      <c r="AX542" s="79">
        <f t="shared" si="314"/>
        <v>0.27272727272727271</v>
      </c>
      <c r="AY542" s="79">
        <f t="shared" si="314"/>
        <v>0.24358974358974358</v>
      </c>
    </row>
    <row r="543" spans="1:51" x14ac:dyDescent="0.2">
      <c r="E543" s="71" t="s">
        <v>1587</v>
      </c>
      <c r="F543" s="79">
        <f t="shared" ref="F543:J543" si="321">M473/F$508</f>
        <v>0</v>
      </c>
      <c r="G543" s="79">
        <f t="shared" si="321"/>
        <v>0</v>
      </c>
      <c r="H543" s="79">
        <f t="shared" si="321"/>
        <v>0</v>
      </c>
      <c r="I543" s="79">
        <f t="shared" si="321"/>
        <v>0</v>
      </c>
      <c r="J543" s="79">
        <f t="shared" si="321"/>
        <v>0</v>
      </c>
      <c r="L543" t="s">
        <v>1733</v>
      </c>
      <c r="M543" t="s">
        <v>1004</v>
      </c>
      <c r="N543">
        <v>1</v>
      </c>
      <c r="O543">
        <v>0</v>
      </c>
      <c r="P543">
        <v>1</v>
      </c>
      <c r="Q543">
        <v>0</v>
      </c>
      <c r="R543">
        <v>0</v>
      </c>
      <c r="T543" s="70" t="s">
        <v>1839</v>
      </c>
      <c r="U543">
        <v>196</v>
      </c>
      <c r="V543" t="s">
        <v>1817</v>
      </c>
      <c r="W543">
        <v>0</v>
      </c>
      <c r="X543">
        <v>2</v>
      </c>
      <c r="Y543">
        <v>1</v>
      </c>
      <c r="Z543">
        <v>5</v>
      </c>
      <c r="AA543">
        <v>4</v>
      </c>
      <c r="AB543">
        <v>23</v>
      </c>
      <c r="AC543">
        <v>91</v>
      </c>
      <c r="AI543" s="39" t="s">
        <v>1603</v>
      </c>
      <c r="AJ543" s="63"/>
      <c r="AK543" s="63"/>
      <c r="AL543" s="63"/>
      <c r="AM543" s="63"/>
      <c r="AN543" s="63"/>
      <c r="AU543" s="79"/>
      <c r="AV543" s="79"/>
      <c r="AW543" s="79"/>
      <c r="AX543" s="79"/>
      <c r="AY543" s="79"/>
    </row>
    <row r="544" spans="1:51" x14ac:dyDescent="0.2">
      <c r="I544" s="1"/>
      <c r="L544" t="s">
        <v>1727</v>
      </c>
      <c r="M544" t="s">
        <v>1033</v>
      </c>
      <c r="N544">
        <v>1</v>
      </c>
      <c r="O544">
        <v>0</v>
      </c>
      <c r="P544">
        <v>1</v>
      </c>
      <c r="Q544">
        <v>0</v>
      </c>
      <c r="R544">
        <v>0</v>
      </c>
      <c r="T544" s="24" t="s">
        <v>583</v>
      </c>
      <c r="U544">
        <v>2</v>
      </c>
      <c r="V544" t="s">
        <v>1817</v>
      </c>
      <c r="W544">
        <v>0</v>
      </c>
      <c r="X544">
        <v>0</v>
      </c>
      <c r="Y544">
        <v>0</v>
      </c>
      <c r="Z544">
        <v>0</v>
      </c>
      <c r="AA544">
        <v>0</v>
      </c>
      <c r="AB544">
        <v>1</v>
      </c>
      <c r="AC544">
        <v>1</v>
      </c>
      <c r="AI544" s="1" t="s">
        <v>290</v>
      </c>
      <c r="AJ544" s="63">
        <f>AJ533/AJ$531</f>
        <v>4.9808429118773943E-2</v>
      </c>
      <c r="AK544" s="63">
        <f>AK533/AK$531</f>
        <v>0.1388888888888889</v>
      </c>
      <c r="AL544" s="63">
        <f>AL533/AL$531</f>
        <v>2.2058823529411766E-2</v>
      </c>
      <c r="AM544" s="63">
        <f>AM533/AM$531</f>
        <v>9.0909090909090912E-2</v>
      </c>
      <c r="AN544" s="63">
        <f>AN533/AN$531</f>
        <v>5.128205128205128E-2</v>
      </c>
      <c r="AT544" s="78" t="s">
        <v>1786</v>
      </c>
      <c r="AU544" s="79">
        <f t="shared" ref="AU544:AY549" si="322">AU457/AU$456</f>
        <v>0.9885057471264368</v>
      </c>
      <c r="AV544" s="79">
        <f t="shared" si="322"/>
        <v>1</v>
      </c>
      <c r="AW544" s="79">
        <f t="shared" si="322"/>
        <v>0.98529411764705888</v>
      </c>
      <c r="AX544" s="79">
        <f t="shared" si="322"/>
        <v>1</v>
      </c>
      <c r="AY544" s="79">
        <f t="shared" si="322"/>
        <v>0.98717948717948723</v>
      </c>
    </row>
    <row r="545" spans="5:51" x14ac:dyDescent="0.2">
      <c r="E545" s="81" t="s">
        <v>1821</v>
      </c>
      <c r="F545" s="79">
        <f>O412/F$508</f>
        <v>0.49808429118773945</v>
      </c>
      <c r="G545" s="79">
        <f t="shared" ref="G545:J545" si="323">P412/G$508</f>
        <v>0.3611111111111111</v>
      </c>
      <c r="H545" s="79">
        <f t="shared" si="323"/>
        <v>0.49264705882352944</v>
      </c>
      <c r="I545" s="79">
        <f t="shared" si="323"/>
        <v>0.54545454545454541</v>
      </c>
      <c r="J545" s="79">
        <f t="shared" si="323"/>
        <v>0.5641025641025641</v>
      </c>
      <c r="L545" t="s">
        <v>1878</v>
      </c>
      <c r="M545" t="s">
        <v>1048</v>
      </c>
      <c r="N545">
        <v>1</v>
      </c>
      <c r="O545">
        <v>1</v>
      </c>
      <c r="P545">
        <v>0</v>
      </c>
      <c r="Q545">
        <v>0</v>
      </c>
      <c r="R545">
        <v>0</v>
      </c>
      <c r="T545" s="70" t="s">
        <v>1841</v>
      </c>
      <c r="U545">
        <v>1</v>
      </c>
      <c r="V545" t="s">
        <v>1817</v>
      </c>
      <c r="AI545" s="1" t="s">
        <v>326</v>
      </c>
      <c r="AJ545" s="63">
        <f t="shared" ref="AJ545:AN545" si="324">AJ534/AJ$531</f>
        <v>0.13409961685823754</v>
      </c>
      <c r="AK545" s="63">
        <f t="shared" si="324"/>
        <v>0.25</v>
      </c>
      <c r="AL545" s="63">
        <f t="shared" si="324"/>
        <v>0.15441176470588236</v>
      </c>
      <c r="AM545" s="63">
        <f t="shared" si="324"/>
        <v>0</v>
      </c>
      <c r="AN545" s="63">
        <f t="shared" si="324"/>
        <v>6.4102564102564097E-2</v>
      </c>
      <c r="AT545" s="9" t="s">
        <v>1787</v>
      </c>
      <c r="AU545" s="79">
        <f t="shared" si="322"/>
        <v>0.37931034482758619</v>
      </c>
      <c r="AV545" s="79">
        <f t="shared" si="322"/>
        <v>0.3888888888888889</v>
      </c>
      <c r="AW545" s="79">
        <f t="shared" si="322"/>
        <v>0.41176470588235292</v>
      </c>
      <c r="AX545" s="79">
        <f t="shared" si="322"/>
        <v>0.27272727272727271</v>
      </c>
      <c r="AY545" s="79">
        <f t="shared" si="322"/>
        <v>0.33333333333333331</v>
      </c>
    </row>
    <row r="546" spans="5:51" x14ac:dyDescent="0.2">
      <c r="E546" s="81" t="s">
        <v>1822</v>
      </c>
      <c r="F546" s="79">
        <f t="shared" ref="F546:J546" si="325">O413/F$508</f>
        <v>0.22605363984674329</v>
      </c>
      <c r="G546" s="79">
        <f t="shared" si="325"/>
        <v>0.30555555555555558</v>
      </c>
      <c r="H546" s="79">
        <f t="shared" si="325"/>
        <v>0.21323529411764705</v>
      </c>
      <c r="I546" s="79">
        <f t="shared" si="325"/>
        <v>9.0909090909090912E-2</v>
      </c>
      <c r="J546" s="79">
        <f t="shared" si="325"/>
        <v>0.23076923076923078</v>
      </c>
      <c r="L546" t="s">
        <v>1741</v>
      </c>
      <c r="M546" t="s">
        <v>1054</v>
      </c>
      <c r="N546">
        <v>4</v>
      </c>
      <c r="O546">
        <v>0</v>
      </c>
      <c r="P546">
        <v>1</v>
      </c>
      <c r="Q546">
        <v>2</v>
      </c>
      <c r="R546">
        <v>1</v>
      </c>
      <c r="T546" s="70" t="s">
        <v>1843</v>
      </c>
      <c r="U546">
        <v>4</v>
      </c>
      <c r="AI546" s="1" t="s">
        <v>480</v>
      </c>
      <c r="AJ546" s="63">
        <f t="shared" ref="AJ546:AN546" si="326">AJ535/AJ$531</f>
        <v>4.5977011494252873E-2</v>
      </c>
      <c r="AK546" s="63">
        <f t="shared" si="326"/>
        <v>0.22222222222222221</v>
      </c>
      <c r="AL546" s="63">
        <f t="shared" si="326"/>
        <v>2.2058823529411766E-2</v>
      </c>
      <c r="AM546" s="63">
        <f t="shared" si="326"/>
        <v>0</v>
      </c>
      <c r="AN546" s="63">
        <f t="shared" si="326"/>
        <v>1.282051282051282E-2</v>
      </c>
      <c r="AT546" s="1" t="s">
        <v>1788</v>
      </c>
      <c r="AU546" s="79">
        <f t="shared" si="322"/>
        <v>0.7931034482758621</v>
      </c>
      <c r="AV546" s="79">
        <f t="shared" si="322"/>
        <v>0.91666666666666663</v>
      </c>
      <c r="AW546" s="79">
        <f t="shared" si="322"/>
        <v>0.86029411764705888</v>
      </c>
      <c r="AX546" s="79">
        <f t="shared" si="322"/>
        <v>0.90909090909090906</v>
      </c>
      <c r="AY546" s="79">
        <f t="shared" si="322"/>
        <v>0.60256410256410253</v>
      </c>
    </row>
    <row r="547" spans="5:51" x14ac:dyDescent="0.2">
      <c r="E547" s="81" t="s">
        <v>1823</v>
      </c>
      <c r="F547" s="79">
        <f t="shared" ref="F547:J547" si="327">O414/F$508</f>
        <v>0.14942528735632185</v>
      </c>
      <c r="G547" s="79">
        <f t="shared" si="327"/>
        <v>0.16666666666666666</v>
      </c>
      <c r="H547" s="79">
        <f t="shared" si="327"/>
        <v>0.17647058823529413</v>
      </c>
      <c r="I547" s="79">
        <f t="shared" si="327"/>
        <v>9.0909090909090912E-2</v>
      </c>
      <c r="J547" s="79">
        <f t="shared" si="327"/>
        <v>0.10256410256410256</v>
      </c>
      <c r="L547" t="s">
        <v>1727</v>
      </c>
      <c r="M547" t="s">
        <v>1081</v>
      </c>
      <c r="N547">
        <v>1</v>
      </c>
      <c r="O547">
        <v>1</v>
      </c>
      <c r="P547">
        <v>0</v>
      </c>
      <c r="Q547">
        <v>0</v>
      </c>
      <c r="R547">
        <v>0</v>
      </c>
      <c r="W547">
        <f>SUM(W537:W546)</f>
        <v>2</v>
      </c>
      <c r="X547">
        <f t="shared" ref="X547:AC547" si="328">SUM(X537:X546)</f>
        <v>2</v>
      </c>
      <c r="Y547">
        <f t="shared" si="328"/>
        <v>4</v>
      </c>
      <c r="Z547">
        <f t="shared" si="328"/>
        <v>14</v>
      </c>
      <c r="AA547">
        <f t="shared" si="328"/>
        <v>34</v>
      </c>
      <c r="AB547">
        <f t="shared" si="328"/>
        <v>30</v>
      </c>
      <c r="AC547">
        <f t="shared" si="328"/>
        <v>95</v>
      </c>
      <c r="AI547" s="1" t="s">
        <v>269</v>
      </c>
      <c r="AJ547" s="63">
        <f t="shared" ref="AJ547:AN547" si="329">AJ536/AJ$531</f>
        <v>3.8314176245210726E-3</v>
      </c>
      <c r="AK547" s="63">
        <f t="shared" si="329"/>
        <v>0</v>
      </c>
      <c r="AL547" s="63">
        <f t="shared" si="329"/>
        <v>0</v>
      </c>
      <c r="AM547" s="63">
        <f t="shared" si="329"/>
        <v>0</v>
      </c>
      <c r="AN547" s="63">
        <f t="shared" si="329"/>
        <v>1.282051282051282E-2</v>
      </c>
      <c r="AT547" s="9" t="s">
        <v>1789</v>
      </c>
      <c r="AU547" s="79">
        <f t="shared" si="322"/>
        <v>0.51724137931034486</v>
      </c>
      <c r="AV547" s="79">
        <f t="shared" si="322"/>
        <v>0.61111111111111116</v>
      </c>
      <c r="AW547" s="79">
        <f t="shared" si="322"/>
        <v>0.5220588235294118</v>
      </c>
      <c r="AX547" s="79">
        <f t="shared" si="322"/>
        <v>0.63636363636363635</v>
      </c>
      <c r="AY547" s="79">
        <f t="shared" si="322"/>
        <v>0.44871794871794873</v>
      </c>
    </row>
    <row r="548" spans="5:51" x14ac:dyDescent="0.2">
      <c r="E548" s="81" t="s">
        <v>1824</v>
      </c>
      <c r="F548" s="79">
        <f t="shared" ref="F548:J548" si="330">O415/F$508</f>
        <v>0.12643678160919541</v>
      </c>
      <c r="G548" s="79">
        <f t="shared" si="330"/>
        <v>0.16666666666666666</v>
      </c>
      <c r="H548" s="79">
        <f t="shared" si="330"/>
        <v>0.11764705882352941</v>
      </c>
      <c r="I548" s="79">
        <f t="shared" si="330"/>
        <v>0.27272727272727271</v>
      </c>
      <c r="J548" s="79">
        <f t="shared" si="330"/>
        <v>0.10256410256410256</v>
      </c>
      <c r="L548" t="s">
        <v>1727</v>
      </c>
      <c r="M548" t="s">
        <v>1105</v>
      </c>
      <c r="N548">
        <v>1</v>
      </c>
      <c r="O548">
        <v>0</v>
      </c>
      <c r="P548">
        <v>0</v>
      </c>
      <c r="Q548">
        <v>0</v>
      </c>
      <c r="R548">
        <v>1</v>
      </c>
      <c r="W548">
        <f>SUM(W547:AC547)</f>
        <v>181</v>
      </c>
      <c r="AI548" s="1" t="s">
        <v>168</v>
      </c>
      <c r="AJ548" s="63">
        <f t="shared" ref="AJ548:AN548" si="331">AJ537/AJ$531</f>
        <v>0.63601532567049812</v>
      </c>
      <c r="AK548" s="63">
        <f t="shared" si="331"/>
        <v>0.25</v>
      </c>
      <c r="AL548" s="63">
        <f t="shared" si="331"/>
        <v>0.69852941176470584</v>
      </c>
      <c r="AM548" s="63">
        <f t="shared" si="331"/>
        <v>0.63636363636363635</v>
      </c>
      <c r="AN548" s="63">
        <f t="shared" si="331"/>
        <v>0.70512820512820518</v>
      </c>
      <c r="AT548" s="9" t="s">
        <v>1790</v>
      </c>
      <c r="AU548" s="79">
        <f t="shared" si="322"/>
        <v>0.76245210727969348</v>
      </c>
      <c r="AV548" s="79">
        <f t="shared" si="322"/>
        <v>0.80555555555555558</v>
      </c>
      <c r="AW548" s="79">
        <f t="shared" si="322"/>
        <v>0.84558823529411764</v>
      </c>
      <c r="AX548" s="79">
        <f t="shared" si="322"/>
        <v>0.72727272727272729</v>
      </c>
      <c r="AY548" s="79">
        <f t="shared" si="322"/>
        <v>0.60256410256410253</v>
      </c>
    </row>
    <row r="549" spans="5:51" x14ac:dyDescent="0.2">
      <c r="L549" t="s">
        <v>1881</v>
      </c>
      <c r="M549" t="s">
        <v>1126</v>
      </c>
      <c r="N549">
        <v>1</v>
      </c>
      <c r="O549">
        <v>0</v>
      </c>
      <c r="P549">
        <v>0</v>
      </c>
      <c r="Q549">
        <v>0</v>
      </c>
      <c r="R549">
        <v>1</v>
      </c>
      <c r="AT549" s="9" t="s">
        <v>1791</v>
      </c>
      <c r="AU549" s="79">
        <f t="shared" si="322"/>
        <v>0.4942528735632184</v>
      </c>
      <c r="AV549" s="79">
        <f t="shared" si="322"/>
        <v>0.61111111111111116</v>
      </c>
      <c r="AW549" s="79">
        <f t="shared" si="322"/>
        <v>0.56617647058823528</v>
      </c>
      <c r="AX549" s="79">
        <f t="shared" si="322"/>
        <v>0.63636363636363635</v>
      </c>
      <c r="AY549" s="79">
        <f t="shared" si="322"/>
        <v>0.29487179487179488</v>
      </c>
    </row>
    <row r="550" spans="5:51" x14ac:dyDescent="0.2">
      <c r="E550" s="81" t="s">
        <v>18</v>
      </c>
      <c r="F550" s="79">
        <f>N397/F$508</f>
        <v>0.54406130268199238</v>
      </c>
      <c r="G550" s="79">
        <f t="shared" ref="G550:J550" si="332">O397/G$508</f>
        <v>0.47222222222222221</v>
      </c>
      <c r="H550" s="79">
        <f t="shared" si="332"/>
        <v>0.49264705882352944</v>
      </c>
      <c r="I550" s="79">
        <f t="shared" si="332"/>
        <v>0.63636363636363635</v>
      </c>
      <c r="J550" s="79">
        <f t="shared" si="332"/>
        <v>0.65384615384615385</v>
      </c>
      <c r="L550" t="s">
        <v>1881</v>
      </c>
      <c r="M550" t="s">
        <v>1162</v>
      </c>
      <c r="N550">
        <v>42</v>
      </c>
      <c r="O550">
        <v>1</v>
      </c>
      <c r="P550">
        <v>2</v>
      </c>
      <c r="Q550">
        <v>0</v>
      </c>
      <c r="R550">
        <v>39</v>
      </c>
      <c r="AU550" s="79"/>
      <c r="AV550" s="79"/>
      <c r="AW550" s="79"/>
      <c r="AX550" s="79"/>
      <c r="AY550" s="79"/>
    </row>
    <row r="551" spans="5:51" x14ac:dyDescent="0.2">
      <c r="E551" s="81" t="s">
        <v>1825</v>
      </c>
      <c r="F551" s="79">
        <f t="shared" ref="F551:J551" si="333">N398/F$508</f>
        <v>0.1532567049808429</v>
      </c>
      <c r="G551" s="79">
        <f t="shared" si="333"/>
        <v>0.16666666666666666</v>
      </c>
      <c r="H551" s="79">
        <f t="shared" si="333"/>
        <v>0.13970588235294118</v>
      </c>
      <c r="I551" s="79">
        <f t="shared" si="333"/>
        <v>9.0909090909090912E-2</v>
      </c>
      <c r="J551" s="79">
        <f t="shared" si="333"/>
        <v>0.17948717948717949</v>
      </c>
      <c r="L551" t="s">
        <v>1881</v>
      </c>
      <c r="M551" t="s">
        <v>1217</v>
      </c>
      <c r="N551">
        <v>2</v>
      </c>
      <c r="O551">
        <v>0</v>
      </c>
      <c r="P551">
        <v>0</v>
      </c>
      <c r="Q551">
        <v>0</v>
      </c>
      <c r="R551">
        <v>2</v>
      </c>
      <c r="AI551" s="32" t="s">
        <v>1756</v>
      </c>
      <c r="AJ551" s="9" t="s">
        <v>1649</v>
      </c>
      <c r="AK551" s="70" t="s">
        <v>1714</v>
      </c>
      <c r="AL551" s="70" t="s">
        <v>1715</v>
      </c>
      <c r="AM551" s="70" t="s">
        <v>1716</v>
      </c>
      <c r="AN551" s="70" t="s">
        <v>1717</v>
      </c>
      <c r="AT551" s="78" t="s">
        <v>1792</v>
      </c>
      <c r="AU551" s="79">
        <f t="shared" ref="AU551:AY557" si="334">AU464/AU$456</f>
        <v>0.91570881226053635</v>
      </c>
      <c r="AV551" s="79">
        <f t="shared" si="334"/>
        <v>0.91666666666666663</v>
      </c>
      <c r="AW551" s="79">
        <f t="shared" si="334"/>
        <v>0.90441176470588236</v>
      </c>
      <c r="AX551" s="79">
        <f t="shared" si="334"/>
        <v>1</v>
      </c>
      <c r="AY551" s="79">
        <f t="shared" si="334"/>
        <v>0.92307692307692313</v>
      </c>
    </row>
    <row r="552" spans="5:51" x14ac:dyDescent="0.2">
      <c r="E552" s="81" t="s">
        <v>1826</v>
      </c>
      <c r="F552" s="79">
        <f t="shared" ref="F552:J552" si="335">N399/F$508</f>
        <v>8.0459770114942528E-2</v>
      </c>
      <c r="G552" s="79">
        <f t="shared" si="335"/>
        <v>8.3333333333333329E-2</v>
      </c>
      <c r="H552" s="79">
        <f t="shared" si="335"/>
        <v>8.8235294117647065E-2</v>
      </c>
      <c r="I552" s="79">
        <f t="shared" si="335"/>
        <v>0</v>
      </c>
      <c r="J552" s="79">
        <f t="shared" si="335"/>
        <v>7.6923076923076927E-2</v>
      </c>
      <c r="M552" t="s">
        <v>1273</v>
      </c>
      <c r="N552">
        <v>1</v>
      </c>
      <c r="O552">
        <v>0</v>
      </c>
      <c r="P552">
        <v>0</v>
      </c>
      <c r="Q552">
        <v>0</v>
      </c>
      <c r="R552">
        <v>1</v>
      </c>
      <c r="AI552" s="1" t="s">
        <v>172</v>
      </c>
      <c r="AJ552">
        <f>COUNTIF($AL$5:$AL$265,"="&amp;$AI529)</f>
        <v>77</v>
      </c>
      <c r="AK552">
        <f t="shared" ref="AK552:AN553" si="336">COUNTIFS($AL$5:$AL$265,"="&amp;$AI529,$AC$5:$AC$265,"="&amp;AK$528)</f>
        <v>20</v>
      </c>
      <c r="AL552">
        <f t="shared" si="336"/>
        <v>45</v>
      </c>
      <c r="AM552">
        <f t="shared" si="336"/>
        <v>1</v>
      </c>
      <c r="AN552">
        <f t="shared" si="336"/>
        <v>11</v>
      </c>
      <c r="AT552" s="1" t="s">
        <v>1793</v>
      </c>
      <c r="AU552" s="79">
        <f t="shared" si="334"/>
        <v>0.49808429118773945</v>
      </c>
      <c r="AV552" s="79">
        <f t="shared" si="334"/>
        <v>0.55555555555555558</v>
      </c>
      <c r="AW552" s="79">
        <f t="shared" si="334"/>
        <v>0.57352941176470584</v>
      </c>
      <c r="AX552" s="79">
        <f t="shared" si="334"/>
        <v>0.36363636363636365</v>
      </c>
      <c r="AY552" s="79">
        <f t="shared" si="334"/>
        <v>0.35897435897435898</v>
      </c>
    </row>
    <row r="553" spans="5:51" x14ac:dyDescent="0.2">
      <c r="E553" s="81" t="s">
        <v>1827</v>
      </c>
      <c r="F553" s="79">
        <f t="shared" ref="F553:J553" si="337">N400/F$508</f>
        <v>0.22222222222222221</v>
      </c>
      <c r="G553" s="79">
        <f t="shared" si="337"/>
        <v>0.27777777777777779</v>
      </c>
      <c r="H553" s="79">
        <f t="shared" si="337"/>
        <v>0.27941176470588236</v>
      </c>
      <c r="I553" s="79">
        <f t="shared" si="337"/>
        <v>0.27272727272727271</v>
      </c>
      <c r="J553" s="79">
        <f t="shared" si="337"/>
        <v>8.9743589743589744E-2</v>
      </c>
      <c r="L553" t="s">
        <v>1284</v>
      </c>
      <c r="M553" t="s">
        <v>1284</v>
      </c>
      <c r="N553">
        <v>3</v>
      </c>
      <c r="O553">
        <v>0</v>
      </c>
      <c r="P553">
        <v>0</v>
      </c>
      <c r="Q553">
        <v>0</v>
      </c>
      <c r="R553">
        <v>3</v>
      </c>
      <c r="AI553" s="1" t="s">
        <v>167</v>
      </c>
      <c r="AJ553">
        <f>COUNTIF($AL$5:$AL$265,"="&amp;$AI530)</f>
        <v>184</v>
      </c>
      <c r="AK553">
        <f t="shared" si="336"/>
        <v>16</v>
      </c>
      <c r="AL553">
        <f t="shared" si="336"/>
        <v>91</v>
      </c>
      <c r="AM553">
        <f t="shared" si="336"/>
        <v>10</v>
      </c>
      <c r="AN553">
        <f t="shared" si="336"/>
        <v>67</v>
      </c>
      <c r="AT553" s="9" t="s">
        <v>1794</v>
      </c>
      <c r="AU553" s="79">
        <f t="shared" si="334"/>
        <v>0.74329501915708818</v>
      </c>
      <c r="AV553" s="79">
        <f t="shared" si="334"/>
        <v>0.77777777777777779</v>
      </c>
      <c r="AW553" s="79">
        <f t="shared" si="334"/>
        <v>0.79411764705882348</v>
      </c>
      <c r="AX553" s="79">
        <f t="shared" si="334"/>
        <v>0.81818181818181823</v>
      </c>
      <c r="AY553" s="79">
        <f t="shared" si="334"/>
        <v>0.62820512820512819</v>
      </c>
    </row>
    <row r="554" spans="5:51" x14ac:dyDescent="0.2">
      <c r="L554" t="s">
        <v>1740</v>
      </c>
      <c r="M554" t="s">
        <v>1300</v>
      </c>
      <c r="N554">
        <v>1</v>
      </c>
      <c r="O554">
        <v>0</v>
      </c>
      <c r="P554">
        <v>0</v>
      </c>
      <c r="Q554">
        <v>0</v>
      </c>
      <c r="R554">
        <v>1</v>
      </c>
      <c r="AC554" t="s">
        <v>288</v>
      </c>
      <c r="AD554" t="s">
        <v>160</v>
      </c>
      <c r="AE554" t="s">
        <v>248</v>
      </c>
      <c r="AF554" t="s">
        <v>596</v>
      </c>
      <c r="AJ554">
        <f>SUM(AJ552:AJ553)</f>
        <v>261</v>
      </c>
      <c r="AK554">
        <f t="shared" ref="AK554:AN554" si="338">SUM(AK552:AK553)</f>
        <v>36</v>
      </c>
      <c r="AL554">
        <f t="shared" si="338"/>
        <v>136</v>
      </c>
      <c r="AM554">
        <f t="shared" si="338"/>
        <v>11</v>
      </c>
      <c r="AN554">
        <f t="shared" si="338"/>
        <v>78</v>
      </c>
      <c r="AT554" s="9" t="s">
        <v>1795</v>
      </c>
      <c r="AU554" s="79">
        <f t="shared" si="334"/>
        <v>0.46743295019157088</v>
      </c>
      <c r="AV554" s="79">
        <f t="shared" si="334"/>
        <v>0.55555555555555558</v>
      </c>
      <c r="AW554" s="79">
        <f t="shared" si="334"/>
        <v>0.49264705882352944</v>
      </c>
      <c r="AX554" s="79">
        <f t="shared" si="334"/>
        <v>0.72727272727272729</v>
      </c>
      <c r="AY554" s="79">
        <f t="shared" si="334"/>
        <v>0.34615384615384615</v>
      </c>
    </row>
    <row r="555" spans="5:51" x14ac:dyDescent="0.2">
      <c r="L555" t="s">
        <v>1740</v>
      </c>
      <c r="M555" t="s">
        <v>1307</v>
      </c>
      <c r="N555">
        <v>9</v>
      </c>
      <c r="O555">
        <v>0</v>
      </c>
      <c r="P555">
        <v>0</v>
      </c>
      <c r="Q555">
        <v>1</v>
      </c>
      <c r="R555">
        <v>8</v>
      </c>
      <c r="AA555" s="89" t="s">
        <v>125</v>
      </c>
      <c r="AB555">
        <f>SUM(AB557:AB559)</f>
        <v>261</v>
      </c>
      <c r="AC555">
        <f>SUM(AC557:AC559)</f>
        <v>36</v>
      </c>
      <c r="AD555">
        <f>SUM(AD557:AD559)</f>
        <v>136</v>
      </c>
      <c r="AE555">
        <f>SUM(AE557:AE559)</f>
        <v>11</v>
      </c>
      <c r="AF555">
        <f>SUM(AF557:AF559)</f>
        <v>78</v>
      </c>
      <c r="AI555" s="39" t="s">
        <v>1603</v>
      </c>
      <c r="AT555" s="9" t="s">
        <v>1796</v>
      </c>
      <c r="AU555" s="79">
        <f t="shared" si="334"/>
        <v>0.6015325670498084</v>
      </c>
      <c r="AV555" s="79">
        <f t="shared" si="334"/>
        <v>0.61111111111111116</v>
      </c>
      <c r="AW555" s="79">
        <f t="shared" si="334"/>
        <v>0.70588235294117652</v>
      </c>
      <c r="AX555" s="79">
        <f t="shared" si="334"/>
        <v>0.54545454545454541</v>
      </c>
      <c r="AY555" s="79">
        <f t="shared" si="334"/>
        <v>0.42307692307692307</v>
      </c>
    </row>
    <row r="556" spans="5:51" x14ac:dyDescent="0.2">
      <c r="L556" t="s">
        <v>1740</v>
      </c>
      <c r="M556" t="s">
        <v>1312</v>
      </c>
      <c r="N556">
        <v>4</v>
      </c>
      <c r="O556">
        <v>0</v>
      </c>
      <c r="P556">
        <v>1</v>
      </c>
      <c r="Q556">
        <v>0</v>
      </c>
      <c r="R556">
        <v>3</v>
      </c>
      <c r="AA556" t="s">
        <v>1876</v>
      </c>
      <c r="AI556" s="1" t="s">
        <v>290</v>
      </c>
      <c r="AJ556">
        <f>COUNTIF($AM$5:$AM$265,"="&amp;$AI533)</f>
        <v>29</v>
      </c>
      <c r="AK556">
        <f>COUNTIFS($AM$5:$AM$265,"="&amp;$AI533,$AC$5:$AC$265,"="&amp;AK$528)</f>
        <v>4</v>
      </c>
      <c r="AL556">
        <f t="shared" ref="AL556:AN556" si="339">COUNTIFS($AM$5:$AM$265,"="&amp;$AI533,$AC$5:$AC$265,"="&amp;AL$528)</f>
        <v>13</v>
      </c>
      <c r="AM556">
        <f t="shared" si="339"/>
        <v>3</v>
      </c>
      <c r="AN556">
        <f t="shared" si="339"/>
        <v>9</v>
      </c>
      <c r="AT556" s="9" t="s">
        <v>1797</v>
      </c>
      <c r="AU556" s="79">
        <f t="shared" si="334"/>
        <v>0.35249042145593867</v>
      </c>
      <c r="AV556" s="79">
        <f t="shared" si="334"/>
        <v>0.3888888888888889</v>
      </c>
      <c r="AW556" s="79">
        <f t="shared" si="334"/>
        <v>0.41176470588235292</v>
      </c>
      <c r="AX556" s="79">
        <f t="shared" si="334"/>
        <v>0.18181818181818182</v>
      </c>
      <c r="AY556" s="79">
        <f t="shared" si="334"/>
        <v>0.25641025641025639</v>
      </c>
    </row>
    <row r="557" spans="5:51" x14ac:dyDescent="0.2">
      <c r="M557" t="s">
        <v>1392</v>
      </c>
      <c r="N557">
        <v>1</v>
      </c>
      <c r="O557">
        <v>0</v>
      </c>
      <c r="P557">
        <v>0</v>
      </c>
      <c r="Q557">
        <v>0</v>
      </c>
      <c r="R557">
        <v>1</v>
      </c>
      <c r="AA557" s="1" t="s">
        <v>228</v>
      </c>
      <c r="AB557">
        <f>SUM(AC557:AF557)</f>
        <v>36</v>
      </c>
      <c r="AC557">
        <f t="shared" ref="AC557:AF559" si="340">COUNTIFS($AE$5:$AE$265,"="&amp;$AA557,$AC$5:$AC$265,"="&amp;AC$335)</f>
        <v>1</v>
      </c>
      <c r="AD557">
        <f t="shared" si="340"/>
        <v>12</v>
      </c>
      <c r="AE557">
        <f t="shared" si="340"/>
        <v>3</v>
      </c>
      <c r="AF557">
        <f t="shared" si="340"/>
        <v>20</v>
      </c>
      <c r="AI557" s="1" t="s">
        <v>326</v>
      </c>
      <c r="AJ557">
        <f t="shared" ref="AJ557:AJ559" si="341">COUNTIF($AM$5:$AM$265,"="&amp;$AI534)</f>
        <v>22</v>
      </c>
      <c r="AK557">
        <f t="shared" ref="AK557:AN557" si="342">COUNTIFS($AM$5:$AM$265,"="&amp;$AI534,$AC$5:$AC$265,"="&amp;AK$528)</f>
        <v>6</v>
      </c>
      <c r="AL557">
        <f t="shared" si="342"/>
        <v>12</v>
      </c>
      <c r="AM557">
        <f t="shared" si="342"/>
        <v>0</v>
      </c>
      <c r="AN557">
        <f t="shared" si="342"/>
        <v>4</v>
      </c>
      <c r="AT557" s="1" t="s">
        <v>1798</v>
      </c>
      <c r="AU557" s="79">
        <f t="shared" si="334"/>
        <v>8.4291187739463605E-2</v>
      </c>
      <c r="AV557" s="79">
        <f t="shared" si="334"/>
        <v>8.3333333333333329E-2</v>
      </c>
      <c r="AW557" s="79">
        <f t="shared" si="334"/>
        <v>6.6176470588235295E-2</v>
      </c>
      <c r="AX557" s="79">
        <f t="shared" si="334"/>
        <v>0</v>
      </c>
      <c r="AY557" s="79">
        <f t="shared" si="334"/>
        <v>0.12820512820512819</v>
      </c>
    </row>
    <row r="558" spans="5:51" x14ac:dyDescent="0.2">
      <c r="AA558" s="1" t="s">
        <v>162</v>
      </c>
      <c r="AB558">
        <f t="shared" ref="AB558:AB559" si="343">SUM(AC558:AF558)</f>
        <v>131</v>
      </c>
      <c r="AC558">
        <f t="shared" si="340"/>
        <v>27</v>
      </c>
      <c r="AD558">
        <f t="shared" si="340"/>
        <v>64</v>
      </c>
      <c r="AE558">
        <f t="shared" si="340"/>
        <v>4</v>
      </c>
      <c r="AF558">
        <f t="shared" si="340"/>
        <v>36</v>
      </c>
      <c r="AI558" s="1" t="s">
        <v>480</v>
      </c>
      <c r="AJ558">
        <f t="shared" si="341"/>
        <v>9</v>
      </c>
      <c r="AK558">
        <f t="shared" ref="AK558:AN558" si="344">COUNTIFS($AM$5:$AM$265,"="&amp;$AI535,$AC$5:$AC$265,"="&amp;AK$528)</f>
        <v>3</v>
      </c>
      <c r="AL558">
        <f t="shared" si="344"/>
        <v>4</v>
      </c>
      <c r="AM558">
        <f t="shared" si="344"/>
        <v>0</v>
      </c>
      <c r="AN558">
        <f t="shared" si="344"/>
        <v>2</v>
      </c>
    </row>
    <row r="559" spans="5:51" x14ac:dyDescent="0.2">
      <c r="N559">
        <v>261</v>
      </c>
      <c r="O559">
        <v>36</v>
      </c>
      <c r="P559">
        <v>136</v>
      </c>
      <c r="Q559">
        <v>11</v>
      </c>
      <c r="R559">
        <v>78</v>
      </c>
      <c r="AA559" s="1" t="s">
        <v>215</v>
      </c>
      <c r="AB559">
        <f t="shared" si="343"/>
        <v>94</v>
      </c>
      <c r="AC559">
        <f t="shared" si="340"/>
        <v>8</v>
      </c>
      <c r="AD559">
        <f t="shared" si="340"/>
        <v>60</v>
      </c>
      <c r="AE559">
        <f t="shared" si="340"/>
        <v>4</v>
      </c>
      <c r="AF559">
        <f t="shared" si="340"/>
        <v>22</v>
      </c>
      <c r="AI559" s="1" t="s">
        <v>269</v>
      </c>
      <c r="AJ559">
        <f t="shared" si="341"/>
        <v>24</v>
      </c>
      <c r="AK559">
        <f t="shared" ref="AK559:AN559" si="345">COUNTIFS($AM$5:$AM$265,"="&amp;$AI536,$AC$5:$AC$265,"="&amp;AK$528)</f>
        <v>5</v>
      </c>
      <c r="AL559">
        <f t="shared" si="345"/>
        <v>14</v>
      </c>
      <c r="AM559">
        <f t="shared" si="345"/>
        <v>0</v>
      </c>
      <c r="AN559">
        <f t="shared" si="345"/>
        <v>5</v>
      </c>
      <c r="AT559" s="78" t="s">
        <v>1805</v>
      </c>
      <c r="AU559" s="79">
        <f>AU472/AU$438</f>
        <v>0.47509578544061304</v>
      </c>
      <c r="AV559" s="79">
        <f t="shared" ref="AV559:AY559" si="346">AV472/AV$438</f>
        <v>0.3888888888888889</v>
      </c>
      <c r="AW559" s="79">
        <f t="shared" si="346"/>
        <v>0.52941176470588236</v>
      </c>
      <c r="AX559" s="79">
        <f t="shared" si="346"/>
        <v>0.18181818181818182</v>
      </c>
      <c r="AY559" s="79">
        <f t="shared" si="346"/>
        <v>0.46153846153846156</v>
      </c>
    </row>
    <row r="560" spans="5:51" x14ac:dyDescent="0.2">
      <c r="AA560" s="2" t="s">
        <v>1877</v>
      </c>
      <c r="AI560" s="1" t="s">
        <v>200</v>
      </c>
      <c r="AJ560">
        <f>COUNTIF($AM$5:$AM$265,"="&amp;$AI560)</f>
        <v>92</v>
      </c>
      <c r="AK560">
        <f>COUNTIFS($AM$5:$AM$265,"="&amp;$AI560,$AC$5:$AC$265,"="&amp;AK$528)</f>
        <v>7</v>
      </c>
      <c r="AL560">
        <f t="shared" ref="AL560:AN560" si="347">COUNTIFS($AM$5:$AM$265,"="&amp;$AI560,$AC$5:$AC$265,"="&amp;AL$528)</f>
        <v>53</v>
      </c>
      <c r="AM560">
        <f t="shared" si="347"/>
        <v>3</v>
      </c>
      <c r="AN560">
        <f t="shared" si="347"/>
        <v>29</v>
      </c>
      <c r="AT560" s="1" t="s">
        <v>1806</v>
      </c>
      <c r="AU560" s="79">
        <f t="shared" ref="AU560:AY560" si="348">AU473/AU$438</f>
        <v>0.51724137931034486</v>
      </c>
      <c r="AV560" s="79">
        <f t="shared" si="348"/>
        <v>0.52777777777777779</v>
      </c>
      <c r="AW560" s="79">
        <f t="shared" si="348"/>
        <v>0.54411764705882348</v>
      </c>
      <c r="AX560" s="79">
        <f t="shared" si="348"/>
        <v>0.45454545454545453</v>
      </c>
      <c r="AY560" s="79">
        <f t="shared" si="348"/>
        <v>0.47435897435897434</v>
      </c>
    </row>
    <row r="561" spans="13:51" x14ac:dyDescent="0.2">
      <c r="N561" t="s">
        <v>1649</v>
      </c>
      <c r="O561" t="s">
        <v>1714</v>
      </c>
      <c r="P561" t="s">
        <v>1715</v>
      </c>
      <c r="Q561" t="s">
        <v>1716</v>
      </c>
      <c r="R561" t="s">
        <v>1717</v>
      </c>
      <c r="AA561" s="1" t="s">
        <v>163</v>
      </c>
      <c r="AB561">
        <f>SUM(AC561:AF561)</f>
        <v>157</v>
      </c>
      <c r="AC561">
        <f t="shared" ref="AC561:AF563" si="349">COUNTIFS($AF$5:$AF$265,"="&amp;$AA561,$AC$5:$AC$265,"="&amp;AC$335)</f>
        <v>26</v>
      </c>
      <c r="AD561">
        <f t="shared" si="349"/>
        <v>90</v>
      </c>
      <c r="AE561">
        <f t="shared" si="349"/>
        <v>7</v>
      </c>
      <c r="AF561">
        <f t="shared" si="349"/>
        <v>34</v>
      </c>
      <c r="AI561" s="37"/>
      <c r="AT561" s="1" t="s">
        <v>1807</v>
      </c>
      <c r="AU561" s="79">
        <f t="shared" ref="AU561:AY561" si="350">AU474/AU$438</f>
        <v>0.29118773946360155</v>
      </c>
      <c r="AV561" s="79">
        <f t="shared" si="350"/>
        <v>0.27777777777777779</v>
      </c>
      <c r="AW561" s="79">
        <f t="shared" si="350"/>
        <v>0.28676470588235292</v>
      </c>
      <c r="AX561" s="79">
        <f t="shared" si="350"/>
        <v>9.0909090909090912E-2</v>
      </c>
      <c r="AY561" s="79">
        <f t="shared" si="350"/>
        <v>0.33333333333333331</v>
      </c>
    </row>
    <row r="562" spans="13:51" x14ac:dyDescent="0.2">
      <c r="N562" s="83">
        <v>261</v>
      </c>
      <c r="O562" s="83">
        <v>36</v>
      </c>
      <c r="P562" s="83">
        <v>136</v>
      </c>
      <c r="Q562" s="83">
        <v>11</v>
      </c>
      <c r="R562" s="83">
        <v>78</v>
      </c>
      <c r="AA562" s="1" t="s">
        <v>266</v>
      </c>
      <c r="AB562">
        <f t="shared" ref="AB562:AB563" si="351">SUM(AC562:AF562)</f>
        <v>89</v>
      </c>
      <c r="AC562">
        <f t="shared" si="349"/>
        <v>9</v>
      </c>
      <c r="AD562">
        <f t="shared" si="349"/>
        <v>40</v>
      </c>
      <c r="AE562">
        <f t="shared" si="349"/>
        <v>2</v>
      </c>
      <c r="AF562">
        <f t="shared" si="349"/>
        <v>38</v>
      </c>
      <c r="AI562" s="32" t="s">
        <v>1756</v>
      </c>
      <c r="AT562" s="1"/>
      <c r="AU562" s="79"/>
      <c r="AV562" s="79"/>
      <c r="AW562" s="79"/>
      <c r="AX562" s="79"/>
      <c r="AY562" s="79"/>
    </row>
    <row r="563" spans="13:51" x14ac:dyDescent="0.2">
      <c r="AA563" s="1" t="s">
        <v>314</v>
      </c>
      <c r="AB563">
        <f t="shared" si="351"/>
        <v>15</v>
      </c>
      <c r="AC563">
        <f t="shared" si="349"/>
        <v>1</v>
      </c>
      <c r="AD563">
        <f t="shared" si="349"/>
        <v>6</v>
      </c>
      <c r="AE563">
        <f t="shared" si="349"/>
        <v>2</v>
      </c>
      <c r="AF563">
        <f t="shared" si="349"/>
        <v>6</v>
      </c>
      <c r="AI563" s="1" t="s">
        <v>172</v>
      </c>
      <c r="AJ563" s="33">
        <f>AJ552/AJ554</f>
        <v>0.2950191570881226</v>
      </c>
      <c r="AK563" s="33">
        <f t="shared" ref="AK563:AN563" si="352">AK552/AK554</f>
        <v>0.55555555555555558</v>
      </c>
      <c r="AL563" s="33">
        <f t="shared" si="352"/>
        <v>0.33088235294117646</v>
      </c>
      <c r="AM563" s="33">
        <f t="shared" si="352"/>
        <v>9.0909090909090912E-2</v>
      </c>
      <c r="AN563" s="33">
        <f t="shared" si="352"/>
        <v>0.14102564102564102</v>
      </c>
      <c r="AT563" s="78" t="s">
        <v>1808</v>
      </c>
      <c r="AU563" s="79">
        <f t="shared" ref="AU563:AY565" si="353">AU481/AU$438</f>
        <v>0.52490421455938696</v>
      </c>
      <c r="AV563" s="79">
        <f t="shared" si="353"/>
        <v>0.52777777777777779</v>
      </c>
      <c r="AW563" s="79">
        <f t="shared" si="353"/>
        <v>0.58823529411764708</v>
      </c>
      <c r="AX563" s="79">
        <f t="shared" si="353"/>
        <v>0.36363636363636365</v>
      </c>
      <c r="AY563" s="79">
        <f t="shared" si="353"/>
        <v>0.4358974358974359</v>
      </c>
    </row>
    <row r="564" spans="13:51" x14ac:dyDescent="0.2">
      <c r="M564" t="s">
        <v>1881</v>
      </c>
      <c r="N564">
        <f t="shared" ref="N564:N583" si="354">SUM(O564:R564)</f>
        <v>45</v>
      </c>
      <c r="O564">
        <v>1</v>
      </c>
      <c r="P564">
        <v>2</v>
      </c>
      <c r="Q564">
        <v>0</v>
      </c>
      <c r="R564">
        <v>42</v>
      </c>
      <c r="AI564" s="1" t="s">
        <v>167</v>
      </c>
      <c r="AJ564" s="33">
        <f>AJ553/AJ554</f>
        <v>0.70498084291187735</v>
      </c>
      <c r="AK564" s="33">
        <f t="shared" ref="AK564:AN564" si="355">AK553/AK554</f>
        <v>0.44444444444444442</v>
      </c>
      <c r="AL564" s="33">
        <f t="shared" si="355"/>
        <v>0.66911764705882348</v>
      </c>
      <c r="AM564" s="33">
        <f t="shared" si="355"/>
        <v>0.90909090909090906</v>
      </c>
      <c r="AN564" s="33">
        <f t="shared" si="355"/>
        <v>0.85897435897435892</v>
      </c>
      <c r="AT564" s="1" t="s">
        <v>1809</v>
      </c>
      <c r="AU564" s="79">
        <f t="shared" si="353"/>
        <v>0.81609195402298851</v>
      </c>
      <c r="AV564" s="79">
        <f t="shared" si="353"/>
        <v>0.91666666666666663</v>
      </c>
      <c r="AW564" s="79">
        <f t="shared" si="353"/>
        <v>0.81617647058823528</v>
      </c>
      <c r="AX564" s="79">
        <f t="shared" si="353"/>
        <v>0.72727272727272729</v>
      </c>
      <c r="AY564" s="79">
        <f t="shared" si="353"/>
        <v>0.78205128205128205</v>
      </c>
    </row>
    <row r="565" spans="13:51" x14ac:dyDescent="0.2">
      <c r="M565" t="s">
        <v>152</v>
      </c>
      <c r="N565">
        <f t="shared" si="354"/>
        <v>36</v>
      </c>
      <c r="O565">
        <v>12</v>
      </c>
      <c r="P565">
        <v>23</v>
      </c>
      <c r="Q565">
        <v>1</v>
      </c>
      <c r="R565">
        <v>0</v>
      </c>
      <c r="AT565" s="1" t="s">
        <v>1810</v>
      </c>
      <c r="AU565" s="79">
        <f t="shared" si="353"/>
        <v>0.12643678160919541</v>
      </c>
      <c r="AV565" s="79">
        <f t="shared" si="353"/>
        <v>2.7777777777777776E-2</v>
      </c>
      <c r="AW565" s="79">
        <f t="shared" si="353"/>
        <v>0.11029411764705882</v>
      </c>
      <c r="AX565" s="79">
        <f t="shared" si="353"/>
        <v>9.0909090909090912E-2</v>
      </c>
      <c r="AY565" s="79">
        <f t="shared" si="353"/>
        <v>0.20512820512820512</v>
      </c>
    </row>
    <row r="566" spans="13:51" x14ac:dyDescent="0.2">
      <c r="M566" t="s">
        <v>1726</v>
      </c>
      <c r="N566">
        <f t="shared" si="354"/>
        <v>31</v>
      </c>
      <c r="O566">
        <v>2</v>
      </c>
      <c r="P566">
        <v>25</v>
      </c>
      <c r="Q566">
        <v>0</v>
      </c>
      <c r="R566">
        <v>4</v>
      </c>
      <c r="AB566" s="9" t="s">
        <v>1649</v>
      </c>
      <c r="AC566" s="70" t="s">
        <v>1714</v>
      </c>
      <c r="AD566" s="70" t="s">
        <v>1715</v>
      </c>
      <c r="AE566" s="70" t="s">
        <v>1716</v>
      </c>
      <c r="AF566" s="70" t="s">
        <v>1717</v>
      </c>
      <c r="AI566" s="39" t="s">
        <v>1603</v>
      </c>
      <c r="AT566" s="1"/>
      <c r="AU566" s="79"/>
      <c r="AV566" s="79"/>
      <c r="AW566" s="79"/>
      <c r="AX566" s="79"/>
      <c r="AY566" s="79"/>
    </row>
    <row r="567" spans="13:51" x14ac:dyDescent="0.2">
      <c r="M567" t="s">
        <v>347</v>
      </c>
      <c r="N567">
        <f t="shared" si="354"/>
        <v>25</v>
      </c>
      <c r="O567">
        <v>2</v>
      </c>
      <c r="P567">
        <v>21</v>
      </c>
      <c r="Q567">
        <v>0</v>
      </c>
      <c r="R567">
        <v>2</v>
      </c>
      <c r="AA567" s="89" t="s">
        <v>125</v>
      </c>
      <c r="AB567">
        <f>AB555</f>
        <v>261</v>
      </c>
      <c r="AC567">
        <f t="shared" ref="AC567:AF567" si="356">AC555</f>
        <v>36</v>
      </c>
      <c r="AD567">
        <f t="shared" si="356"/>
        <v>136</v>
      </c>
      <c r="AE567">
        <f t="shared" si="356"/>
        <v>11</v>
      </c>
      <c r="AF567">
        <f t="shared" si="356"/>
        <v>78</v>
      </c>
      <c r="AI567" s="1" t="s">
        <v>290</v>
      </c>
      <c r="AJ567" s="63">
        <f t="shared" ref="AJ567:AN571" si="357">AJ556/AJ$554</f>
        <v>0.1111111111111111</v>
      </c>
      <c r="AK567" s="63">
        <f t="shared" si="357"/>
        <v>0.1111111111111111</v>
      </c>
      <c r="AL567" s="63">
        <f t="shared" si="357"/>
        <v>9.5588235294117641E-2</v>
      </c>
      <c r="AM567" s="63">
        <f t="shared" si="357"/>
        <v>0.27272727272727271</v>
      </c>
      <c r="AN567" s="63">
        <f t="shared" si="357"/>
        <v>0.11538461538461539</v>
      </c>
      <c r="AT567" s="78" t="s">
        <v>1811</v>
      </c>
      <c r="AU567" s="79">
        <f t="shared" ref="AU567:AY570" si="358">AU487/AU$438</f>
        <v>0.25670498084291188</v>
      </c>
      <c r="AV567" s="79">
        <f t="shared" si="358"/>
        <v>0.27777777777777779</v>
      </c>
      <c r="AW567" s="79">
        <f t="shared" si="358"/>
        <v>0.22058823529411764</v>
      </c>
      <c r="AX567" s="79">
        <f t="shared" si="358"/>
        <v>0.18181818181818182</v>
      </c>
      <c r="AY567" s="79">
        <f t="shared" si="358"/>
        <v>0.32051282051282054</v>
      </c>
    </row>
    <row r="568" spans="13:51" x14ac:dyDescent="0.2">
      <c r="M568" t="s">
        <v>1727</v>
      </c>
      <c r="N568">
        <f t="shared" si="354"/>
        <v>23</v>
      </c>
      <c r="O568">
        <v>7</v>
      </c>
      <c r="P568">
        <v>8</v>
      </c>
      <c r="Q568">
        <v>4</v>
      </c>
      <c r="R568">
        <v>4</v>
      </c>
      <c r="AA568" t="s">
        <v>1876</v>
      </c>
      <c r="AI568" s="1" t="s">
        <v>326</v>
      </c>
      <c r="AJ568" s="63">
        <f t="shared" si="357"/>
        <v>8.4291187739463605E-2</v>
      </c>
      <c r="AK568" s="63">
        <f t="shared" si="357"/>
        <v>0.16666666666666666</v>
      </c>
      <c r="AL568" s="63">
        <f t="shared" si="357"/>
        <v>8.8235294117647065E-2</v>
      </c>
      <c r="AM568" s="63">
        <f t="shared" si="357"/>
        <v>0</v>
      </c>
      <c r="AN568" s="63">
        <f t="shared" si="357"/>
        <v>5.128205128205128E-2</v>
      </c>
      <c r="AT568" s="1" t="s">
        <v>1812</v>
      </c>
      <c r="AU568" s="79">
        <f t="shared" si="358"/>
        <v>0.52107279693486586</v>
      </c>
      <c r="AV568" s="79">
        <f t="shared" si="358"/>
        <v>0.66666666666666663</v>
      </c>
      <c r="AW568" s="79">
        <f t="shared" si="358"/>
        <v>0.55882352941176472</v>
      </c>
      <c r="AX568" s="79">
        <f t="shared" si="358"/>
        <v>0.54545454545454541</v>
      </c>
      <c r="AY568" s="79">
        <f t="shared" si="358"/>
        <v>0.38461538461538464</v>
      </c>
    </row>
    <row r="569" spans="13:51" x14ac:dyDescent="0.2">
      <c r="M569" t="s">
        <v>1725</v>
      </c>
      <c r="N569">
        <f t="shared" si="354"/>
        <v>21</v>
      </c>
      <c r="O569">
        <v>3</v>
      </c>
      <c r="P569">
        <v>15</v>
      </c>
      <c r="Q569">
        <v>3</v>
      </c>
      <c r="R569">
        <v>0</v>
      </c>
      <c r="AA569" s="1" t="s">
        <v>228</v>
      </c>
      <c r="AB569" s="33">
        <f>AB557/AB$555</f>
        <v>0.13793103448275862</v>
      </c>
      <c r="AC569" s="33">
        <f t="shared" ref="AC569:AF569" si="359">AC557/AC$555</f>
        <v>2.7777777777777776E-2</v>
      </c>
      <c r="AD569" s="33">
        <f t="shared" si="359"/>
        <v>8.8235294117647065E-2</v>
      </c>
      <c r="AE569" s="33">
        <f t="shared" si="359"/>
        <v>0.27272727272727271</v>
      </c>
      <c r="AF569" s="33">
        <f t="shared" si="359"/>
        <v>0.25641025641025639</v>
      </c>
      <c r="AI569" s="1" t="s">
        <v>480</v>
      </c>
      <c r="AJ569" s="63">
        <f t="shared" si="357"/>
        <v>3.4482758620689655E-2</v>
      </c>
      <c r="AK569" s="63">
        <f t="shared" si="357"/>
        <v>8.3333333333333329E-2</v>
      </c>
      <c r="AL569" s="63">
        <f t="shared" si="357"/>
        <v>2.9411764705882353E-2</v>
      </c>
      <c r="AM569" s="63">
        <f t="shared" si="357"/>
        <v>0</v>
      </c>
      <c r="AN569" s="63">
        <f t="shared" si="357"/>
        <v>2.564102564102564E-2</v>
      </c>
      <c r="AT569" s="1" t="s">
        <v>1813</v>
      </c>
      <c r="AU569" s="79">
        <f t="shared" si="358"/>
        <v>0.58237547892720309</v>
      </c>
      <c r="AV569" s="79">
        <f t="shared" si="358"/>
        <v>0.61111111111111116</v>
      </c>
      <c r="AW569" s="79">
        <f t="shared" si="358"/>
        <v>0.63970588235294112</v>
      </c>
      <c r="AX569" s="79">
        <f t="shared" si="358"/>
        <v>0.45454545454545453</v>
      </c>
      <c r="AY569" s="79">
        <f t="shared" si="358"/>
        <v>0.48717948717948717</v>
      </c>
    </row>
    <row r="570" spans="13:51" x14ac:dyDescent="0.2">
      <c r="M570" t="s">
        <v>1878</v>
      </c>
      <c r="N570">
        <f t="shared" si="354"/>
        <v>18</v>
      </c>
      <c r="O570">
        <v>5</v>
      </c>
      <c r="P570">
        <v>13</v>
      </c>
      <c r="Q570">
        <v>0</v>
      </c>
      <c r="R570">
        <v>0</v>
      </c>
      <c r="AA570" s="1" t="s">
        <v>162</v>
      </c>
      <c r="AB570" s="33">
        <f t="shared" ref="AB570:AF570" si="360">AB558/AB$555</f>
        <v>0.50191570881226055</v>
      </c>
      <c r="AC570" s="33">
        <f>AC558/AC$555</f>
        <v>0.75</v>
      </c>
      <c r="AD570" s="33">
        <f t="shared" si="360"/>
        <v>0.47058823529411764</v>
      </c>
      <c r="AE570" s="33">
        <f t="shared" si="360"/>
        <v>0.36363636363636365</v>
      </c>
      <c r="AF570" s="33">
        <f t="shared" si="360"/>
        <v>0.46153846153846156</v>
      </c>
      <c r="AI570" s="1" t="s">
        <v>269</v>
      </c>
      <c r="AJ570" s="63">
        <f t="shared" si="357"/>
        <v>9.1954022988505746E-2</v>
      </c>
      <c r="AK570" s="63">
        <f t="shared" si="357"/>
        <v>0.1388888888888889</v>
      </c>
      <c r="AL570" s="63">
        <f t="shared" si="357"/>
        <v>0.10294117647058823</v>
      </c>
      <c r="AM570" s="63">
        <f t="shared" si="357"/>
        <v>0</v>
      </c>
      <c r="AN570" s="63">
        <f t="shared" si="357"/>
        <v>6.4102564102564097E-2</v>
      </c>
      <c r="AT570" s="1" t="s">
        <v>1814</v>
      </c>
      <c r="AU570" s="79">
        <f t="shared" si="358"/>
        <v>0.19540229885057472</v>
      </c>
      <c r="AV570" s="79">
        <f t="shared" si="358"/>
        <v>0.1111111111111111</v>
      </c>
      <c r="AW570" s="79">
        <f t="shared" si="358"/>
        <v>0.17647058823529413</v>
      </c>
      <c r="AX570" s="79">
        <f t="shared" si="358"/>
        <v>9.0909090909090912E-2</v>
      </c>
      <c r="AY570" s="79">
        <f t="shared" si="358"/>
        <v>0.28205128205128205</v>
      </c>
    </row>
    <row r="571" spans="13:51" x14ac:dyDescent="0.2">
      <c r="M571" t="s">
        <v>1740</v>
      </c>
      <c r="N571">
        <f t="shared" si="354"/>
        <v>15</v>
      </c>
      <c r="O571">
        <v>0</v>
      </c>
      <c r="P571">
        <v>1</v>
      </c>
      <c r="Q571">
        <v>1</v>
      </c>
      <c r="R571">
        <v>13</v>
      </c>
      <c r="AA571" s="1" t="s">
        <v>215</v>
      </c>
      <c r="AB571" s="33">
        <f t="shared" ref="AB571:AF571" si="361">AB559/AB$555</f>
        <v>0.36015325670498083</v>
      </c>
      <c r="AC571" s="33">
        <f>AC559/AC$555</f>
        <v>0.22222222222222221</v>
      </c>
      <c r="AD571" s="33">
        <f t="shared" si="361"/>
        <v>0.44117647058823528</v>
      </c>
      <c r="AE571" s="33">
        <f t="shared" si="361"/>
        <v>0.36363636363636365</v>
      </c>
      <c r="AF571" s="33">
        <f t="shared" si="361"/>
        <v>0.28205128205128205</v>
      </c>
      <c r="AI571" s="1" t="s">
        <v>168</v>
      </c>
      <c r="AJ571" s="63">
        <f t="shared" si="357"/>
        <v>0.35249042145593867</v>
      </c>
      <c r="AK571" s="63">
        <f t="shared" si="357"/>
        <v>0.19444444444444445</v>
      </c>
      <c r="AL571" s="63">
        <f t="shared" si="357"/>
        <v>0.38970588235294118</v>
      </c>
      <c r="AM571" s="63">
        <f t="shared" si="357"/>
        <v>0.27272727272727271</v>
      </c>
      <c r="AN571" s="63">
        <f t="shared" si="357"/>
        <v>0.37179487179487181</v>
      </c>
      <c r="AT571" s="1"/>
      <c r="AU571" s="79"/>
      <c r="AV571" s="79"/>
      <c r="AW571" s="79"/>
      <c r="AX571" s="79"/>
      <c r="AY571" s="79"/>
    </row>
    <row r="572" spans="13:51" x14ac:dyDescent="0.2">
      <c r="M572" t="s">
        <v>1734</v>
      </c>
      <c r="N572">
        <f t="shared" si="354"/>
        <v>10</v>
      </c>
      <c r="O572">
        <v>4</v>
      </c>
      <c r="P572">
        <v>6</v>
      </c>
      <c r="Q572">
        <v>0</v>
      </c>
      <c r="R572">
        <v>0</v>
      </c>
      <c r="T572" s="36" t="s">
        <v>151</v>
      </c>
      <c r="U572" s="37">
        <v>1</v>
      </c>
      <c r="V572" s="1" t="s">
        <v>151</v>
      </c>
      <c r="W572">
        <f t="shared" ref="W572:W603" si="362">COUNTIF(P$5:P$265,V572)</f>
        <v>1</v>
      </c>
      <c r="AA572" s="2" t="s">
        <v>1877</v>
      </c>
      <c r="AB572" s="33"/>
      <c r="AC572" s="33"/>
      <c r="AD572" s="33"/>
      <c r="AE572" s="33"/>
      <c r="AF572" s="33"/>
      <c r="AT572" s="1"/>
      <c r="AU572" s="79"/>
      <c r="AV572" s="79"/>
      <c r="AW572" s="79"/>
      <c r="AX572" s="79"/>
      <c r="AY572" s="79"/>
    </row>
    <row r="573" spans="13:51" x14ac:dyDescent="0.2">
      <c r="M573" t="s">
        <v>1828</v>
      </c>
      <c r="N573">
        <f t="shared" si="354"/>
        <v>8</v>
      </c>
      <c r="O573">
        <v>0</v>
      </c>
      <c r="P573">
        <v>7</v>
      </c>
      <c r="Q573">
        <v>0</v>
      </c>
      <c r="R573">
        <v>1</v>
      </c>
      <c r="T573" s="36" t="s">
        <v>190</v>
      </c>
      <c r="U573" s="37">
        <f>SUM(W573,W614:W617,W619:W620)</f>
        <v>18</v>
      </c>
      <c r="V573" s="1" t="s">
        <v>1383</v>
      </c>
      <c r="W573">
        <f t="shared" si="362"/>
        <v>2</v>
      </c>
      <c r="AA573" s="1" t="s">
        <v>163</v>
      </c>
      <c r="AB573" s="33">
        <f t="shared" ref="AB573:AF573" si="363">AB561/AB$555</f>
        <v>0.6015325670498084</v>
      </c>
      <c r="AC573" s="33">
        <f>AC561/AC$555</f>
        <v>0.72222222222222221</v>
      </c>
      <c r="AD573" s="33">
        <f t="shared" si="363"/>
        <v>0.66176470588235292</v>
      </c>
      <c r="AE573" s="33">
        <f t="shared" si="363"/>
        <v>0.63636363636363635</v>
      </c>
      <c r="AF573" s="33">
        <f t="shared" si="363"/>
        <v>0.4358974358974359</v>
      </c>
    </row>
    <row r="574" spans="13:51" x14ac:dyDescent="0.2">
      <c r="M574" t="s">
        <v>1879</v>
      </c>
      <c r="N574">
        <f t="shared" si="354"/>
        <v>7</v>
      </c>
      <c r="P574">
        <v>4</v>
      </c>
      <c r="Q574">
        <v>0</v>
      </c>
      <c r="R574">
        <v>3</v>
      </c>
      <c r="T574" s="36" t="s">
        <v>242</v>
      </c>
      <c r="U574" s="37">
        <f>W574</f>
        <v>1</v>
      </c>
      <c r="V574" s="1" t="s">
        <v>242</v>
      </c>
      <c r="W574">
        <f t="shared" si="362"/>
        <v>1</v>
      </c>
      <c r="AA574" s="1" t="s">
        <v>266</v>
      </c>
      <c r="AB574" s="33">
        <f t="shared" ref="AB574:AF574" si="364">AB562/AB$555</f>
        <v>0.34099616858237547</v>
      </c>
      <c r="AC574" s="33">
        <f>AC562/AC$555</f>
        <v>0.25</v>
      </c>
      <c r="AD574" s="33">
        <f t="shared" si="364"/>
        <v>0.29411764705882354</v>
      </c>
      <c r="AE574" s="33">
        <f t="shared" si="364"/>
        <v>0.18181818181818182</v>
      </c>
      <c r="AF574" s="33">
        <f t="shared" si="364"/>
        <v>0.48717948717948717</v>
      </c>
    </row>
    <row r="575" spans="13:51" x14ac:dyDescent="0.2">
      <c r="M575" t="s">
        <v>1729</v>
      </c>
      <c r="N575">
        <f t="shared" si="354"/>
        <v>5</v>
      </c>
      <c r="O575">
        <v>0</v>
      </c>
      <c r="P575">
        <v>3</v>
      </c>
      <c r="Q575">
        <v>0</v>
      </c>
      <c r="R575">
        <v>2</v>
      </c>
      <c r="T575" s="36" t="s">
        <v>283</v>
      </c>
      <c r="U575" s="37">
        <f>W575</f>
        <v>1</v>
      </c>
      <c r="V575" s="1" t="s">
        <v>283</v>
      </c>
      <c r="W575">
        <f t="shared" si="362"/>
        <v>1</v>
      </c>
      <c r="AA575" s="1" t="s">
        <v>314</v>
      </c>
      <c r="AB575" s="33">
        <f t="shared" ref="AB575:AF575" si="365">AB563/AB$555</f>
        <v>5.7471264367816091E-2</v>
      </c>
      <c r="AC575" s="33">
        <f t="shared" si="365"/>
        <v>2.7777777777777776E-2</v>
      </c>
      <c r="AD575" s="33">
        <f t="shared" si="365"/>
        <v>4.4117647058823532E-2</v>
      </c>
      <c r="AE575" s="33">
        <f t="shared" si="365"/>
        <v>0.18181818181818182</v>
      </c>
      <c r="AF575" s="33">
        <f t="shared" si="365"/>
        <v>7.6923076923076927E-2</v>
      </c>
    </row>
    <row r="576" spans="13:51" x14ac:dyDescent="0.2">
      <c r="M576" t="s">
        <v>1741</v>
      </c>
      <c r="N576">
        <f t="shared" si="354"/>
        <v>4</v>
      </c>
      <c r="O576">
        <v>0</v>
      </c>
      <c r="P576">
        <v>1</v>
      </c>
      <c r="Q576">
        <v>2</v>
      </c>
      <c r="R576">
        <v>1</v>
      </c>
      <c r="T576" s="36" t="s">
        <v>309</v>
      </c>
      <c r="U576" s="37">
        <f>SUM(W576,W581,W582,W590,W591,W594,W595,W599,W600,W602,W603,W605,W606,W607,W608,W609,W601)</f>
        <v>183</v>
      </c>
      <c r="V576" s="1" t="s">
        <v>309</v>
      </c>
      <c r="W576">
        <f t="shared" si="362"/>
        <v>76</v>
      </c>
    </row>
    <row r="577" spans="13:51" x14ac:dyDescent="0.2">
      <c r="M577" t="s">
        <v>1284</v>
      </c>
      <c r="N577">
        <f t="shared" si="354"/>
        <v>3</v>
      </c>
      <c r="O577">
        <v>0</v>
      </c>
      <c r="P577">
        <v>0</v>
      </c>
      <c r="Q577">
        <v>0</v>
      </c>
      <c r="R577">
        <v>3</v>
      </c>
      <c r="T577" s="36" t="s">
        <v>384</v>
      </c>
      <c r="U577" s="37">
        <f>W577</f>
        <v>1</v>
      </c>
      <c r="V577" s="1" t="s">
        <v>384</v>
      </c>
      <c r="W577">
        <f t="shared" si="362"/>
        <v>1</v>
      </c>
    </row>
    <row r="578" spans="13:51" x14ac:dyDescent="0.2">
      <c r="M578" t="s">
        <v>1730</v>
      </c>
      <c r="N578">
        <f t="shared" si="354"/>
        <v>3</v>
      </c>
      <c r="O578">
        <v>0</v>
      </c>
      <c r="P578">
        <v>3</v>
      </c>
      <c r="Q578">
        <v>0</v>
      </c>
      <c r="R578">
        <v>0</v>
      </c>
      <c r="T578" s="36" t="s">
        <v>571</v>
      </c>
      <c r="U578" s="37">
        <f>W578</f>
        <v>1</v>
      </c>
      <c r="V578" s="1" t="s">
        <v>571</v>
      </c>
      <c r="W578">
        <f t="shared" si="362"/>
        <v>1</v>
      </c>
      <c r="AT578" s="1"/>
      <c r="AU578" s="79"/>
      <c r="AV578" s="79"/>
      <c r="AW578" s="79"/>
      <c r="AX578" s="79"/>
      <c r="AY578" s="79"/>
    </row>
    <row r="579" spans="13:51" x14ac:dyDescent="0.2">
      <c r="M579" t="s">
        <v>1736</v>
      </c>
      <c r="N579">
        <f t="shared" si="354"/>
        <v>2</v>
      </c>
      <c r="O579">
        <v>0</v>
      </c>
      <c r="P579">
        <v>2</v>
      </c>
      <c r="Q579">
        <v>0</v>
      </c>
      <c r="R579">
        <v>0</v>
      </c>
      <c r="T579" s="36" t="s">
        <v>615</v>
      </c>
      <c r="U579" s="37">
        <f>W579</f>
        <v>1</v>
      </c>
      <c r="V579" s="13" t="s">
        <v>615</v>
      </c>
      <c r="W579">
        <f t="shared" si="362"/>
        <v>1</v>
      </c>
    </row>
    <row r="580" spans="13:51" x14ac:dyDescent="0.2">
      <c r="M580" t="s">
        <v>1737</v>
      </c>
      <c r="N580">
        <f t="shared" si="354"/>
        <v>2</v>
      </c>
      <c r="O580">
        <v>0</v>
      </c>
      <c r="P580">
        <v>1</v>
      </c>
      <c r="Q580">
        <v>0</v>
      </c>
      <c r="R580">
        <v>1</v>
      </c>
      <c r="T580" s="36" t="s">
        <v>622</v>
      </c>
      <c r="U580" s="37">
        <f>W580</f>
        <v>2</v>
      </c>
      <c r="V580" s="13" t="s">
        <v>622</v>
      </c>
      <c r="W580">
        <f t="shared" si="362"/>
        <v>2</v>
      </c>
    </row>
    <row r="581" spans="13:51" x14ac:dyDescent="0.2">
      <c r="M581" t="s">
        <v>1738</v>
      </c>
      <c r="N581">
        <f t="shared" si="354"/>
        <v>1</v>
      </c>
      <c r="O581">
        <v>0</v>
      </c>
      <c r="P581">
        <v>1</v>
      </c>
      <c r="Q581">
        <v>0</v>
      </c>
      <c r="R581">
        <v>0</v>
      </c>
      <c r="T581" s="36" t="s">
        <v>721</v>
      </c>
      <c r="U581" s="37">
        <f>W583</f>
        <v>2</v>
      </c>
      <c r="V581" s="1" t="s">
        <v>633</v>
      </c>
      <c r="W581">
        <f t="shared" si="362"/>
        <v>42</v>
      </c>
    </row>
    <row r="582" spans="13:51" x14ac:dyDescent="0.2">
      <c r="M582" t="s">
        <v>1882</v>
      </c>
      <c r="N582">
        <f t="shared" si="354"/>
        <v>1</v>
      </c>
      <c r="O582">
        <v>0</v>
      </c>
      <c r="P582">
        <v>0</v>
      </c>
      <c r="Q582">
        <v>0</v>
      </c>
      <c r="R582">
        <v>1</v>
      </c>
      <c r="T582" s="36" t="s">
        <v>728</v>
      </c>
      <c r="U582" s="37">
        <f>W584</f>
        <v>2</v>
      </c>
      <c r="V582" s="1" t="s">
        <v>640</v>
      </c>
      <c r="W582">
        <f t="shared" si="362"/>
        <v>1</v>
      </c>
    </row>
    <row r="583" spans="13:51" x14ac:dyDescent="0.2">
      <c r="M583" t="s">
        <v>1732</v>
      </c>
      <c r="N583">
        <f t="shared" si="354"/>
        <v>1</v>
      </c>
      <c r="O583">
        <v>0</v>
      </c>
      <c r="P583">
        <v>0</v>
      </c>
      <c r="Q583">
        <v>0</v>
      </c>
      <c r="R583">
        <v>1</v>
      </c>
      <c r="T583" s="36" t="s">
        <v>734</v>
      </c>
      <c r="U583" s="37">
        <f>W585</f>
        <v>1</v>
      </c>
      <c r="V583" s="1" t="s">
        <v>721</v>
      </c>
      <c r="W583">
        <f t="shared" si="362"/>
        <v>2</v>
      </c>
    </row>
    <row r="584" spans="13:51" x14ac:dyDescent="0.2">
      <c r="T584" s="36" t="s">
        <v>756</v>
      </c>
      <c r="U584" s="37">
        <f>W586</f>
        <v>13</v>
      </c>
      <c r="V584" s="1" t="s">
        <v>728</v>
      </c>
      <c r="W584">
        <f t="shared" si="362"/>
        <v>2</v>
      </c>
    </row>
    <row r="585" spans="13:51" x14ac:dyDescent="0.2">
      <c r="N585">
        <f>SUM(N564:N583)</f>
        <v>261</v>
      </c>
      <c r="O585">
        <f t="shared" ref="O585:R585" si="366">SUM(O564:O583)</f>
        <v>36</v>
      </c>
      <c r="P585">
        <f t="shared" si="366"/>
        <v>136</v>
      </c>
      <c r="Q585">
        <f t="shared" si="366"/>
        <v>11</v>
      </c>
      <c r="R585">
        <f t="shared" si="366"/>
        <v>78</v>
      </c>
      <c r="T585" s="36" t="s">
        <v>785</v>
      </c>
      <c r="U585" s="37">
        <f>SUM(W587,W598,W596,W593)</f>
        <v>8</v>
      </c>
      <c r="V585" s="1" t="s">
        <v>734</v>
      </c>
      <c r="W585">
        <f t="shared" si="362"/>
        <v>1</v>
      </c>
    </row>
    <row r="586" spans="13:51" x14ac:dyDescent="0.2">
      <c r="T586" s="36" t="s">
        <v>1830</v>
      </c>
      <c r="U586" s="37">
        <f>SUM(W588,W612,W618,W621)</f>
        <v>4</v>
      </c>
      <c r="V586" s="1" t="s">
        <v>756</v>
      </c>
      <c r="W586">
        <f t="shared" si="362"/>
        <v>13</v>
      </c>
    </row>
    <row r="587" spans="13:51" x14ac:dyDescent="0.2">
      <c r="T587" s="36" t="s">
        <v>986</v>
      </c>
      <c r="U587" s="37">
        <f>W589</f>
        <v>1</v>
      </c>
      <c r="V587" s="1" t="s">
        <v>785</v>
      </c>
      <c r="W587">
        <f t="shared" si="362"/>
        <v>2</v>
      </c>
    </row>
    <row r="588" spans="13:51" x14ac:dyDescent="0.2">
      <c r="T588" s="36" t="s">
        <v>1092</v>
      </c>
      <c r="U588" s="37">
        <f>W592</f>
        <v>1</v>
      </c>
      <c r="V588" s="13" t="s">
        <v>951</v>
      </c>
      <c r="W588">
        <f t="shared" si="362"/>
        <v>1</v>
      </c>
    </row>
    <row r="589" spans="13:51" x14ac:dyDescent="0.2">
      <c r="T589" s="36" t="s">
        <v>1267</v>
      </c>
      <c r="U589" s="37">
        <f>W604</f>
        <v>1</v>
      </c>
      <c r="V589" s="1" t="s">
        <v>986</v>
      </c>
      <c r="W589">
        <f t="shared" si="362"/>
        <v>1</v>
      </c>
    </row>
    <row r="590" spans="13:51" x14ac:dyDescent="0.2">
      <c r="T590" s="36" t="s">
        <v>1349</v>
      </c>
      <c r="U590" s="37">
        <f>W610+W611</f>
        <v>2</v>
      </c>
      <c r="V590" s="1" t="s">
        <v>1018</v>
      </c>
      <c r="W590">
        <f t="shared" si="362"/>
        <v>14</v>
      </c>
    </row>
    <row r="591" spans="13:51" x14ac:dyDescent="0.2">
      <c r="T591" s="36" t="s">
        <v>1829</v>
      </c>
      <c r="U591" s="37">
        <f>W613+W597</f>
        <v>2</v>
      </c>
      <c r="V591" s="1" t="s">
        <v>1047</v>
      </c>
      <c r="W591">
        <f t="shared" si="362"/>
        <v>1</v>
      </c>
    </row>
    <row r="592" spans="13:51" x14ac:dyDescent="0.2">
      <c r="V592" s="1" t="s">
        <v>1092</v>
      </c>
      <c r="W592">
        <f t="shared" si="362"/>
        <v>1</v>
      </c>
    </row>
    <row r="593" spans="20:23" x14ac:dyDescent="0.2">
      <c r="T593" s="1"/>
      <c r="V593" s="1" t="s">
        <v>1156</v>
      </c>
      <c r="W593">
        <f t="shared" si="362"/>
        <v>3</v>
      </c>
    </row>
    <row r="594" spans="20:23" x14ac:dyDescent="0.2">
      <c r="T594" s="1"/>
      <c r="V594" s="1" t="s">
        <v>1172</v>
      </c>
      <c r="W594">
        <f t="shared" si="362"/>
        <v>1</v>
      </c>
    </row>
    <row r="595" spans="20:23" x14ac:dyDescent="0.2">
      <c r="T595" s="1"/>
      <c r="V595" s="1" t="s">
        <v>1179</v>
      </c>
      <c r="W595">
        <f t="shared" si="362"/>
        <v>6</v>
      </c>
    </row>
    <row r="596" spans="20:23" x14ac:dyDescent="0.2">
      <c r="T596" s="1"/>
      <c r="V596" s="1" t="s">
        <v>1184</v>
      </c>
      <c r="W596">
        <f t="shared" si="362"/>
        <v>2</v>
      </c>
    </row>
    <row r="597" spans="20:23" x14ac:dyDescent="0.2">
      <c r="T597" s="88"/>
      <c r="V597" s="88" t="s">
        <v>1189</v>
      </c>
      <c r="W597">
        <f t="shared" si="362"/>
        <v>1</v>
      </c>
    </row>
    <row r="598" spans="20:23" x14ac:dyDescent="0.2">
      <c r="T598" s="1"/>
      <c r="V598" s="1" t="s">
        <v>1195</v>
      </c>
      <c r="W598">
        <f t="shared" si="362"/>
        <v>1</v>
      </c>
    </row>
    <row r="599" spans="20:23" x14ac:dyDescent="0.2">
      <c r="T599" s="1"/>
      <c r="V599" s="1" t="s">
        <v>1205</v>
      </c>
      <c r="W599">
        <f t="shared" si="362"/>
        <v>12</v>
      </c>
    </row>
    <row r="600" spans="20:23" x14ac:dyDescent="0.2">
      <c r="T600" s="1"/>
      <c r="V600" s="1" t="s">
        <v>1211</v>
      </c>
      <c r="W600">
        <f t="shared" si="362"/>
        <v>2</v>
      </c>
    </row>
    <row r="601" spans="20:23" x14ac:dyDescent="0.2">
      <c r="T601" s="1"/>
      <c r="V601" s="1" t="s">
        <v>1226</v>
      </c>
      <c r="W601">
        <f t="shared" si="362"/>
        <v>2</v>
      </c>
    </row>
    <row r="602" spans="20:23" x14ac:dyDescent="0.2">
      <c r="T602" s="1"/>
      <c r="V602" s="1" t="s">
        <v>1242</v>
      </c>
      <c r="W602">
        <f t="shared" si="362"/>
        <v>4</v>
      </c>
    </row>
    <row r="603" spans="20:23" x14ac:dyDescent="0.2">
      <c r="T603" s="1"/>
      <c r="V603" s="1" t="s">
        <v>1265</v>
      </c>
      <c r="W603">
        <f t="shared" si="362"/>
        <v>1</v>
      </c>
    </row>
    <row r="604" spans="20:23" x14ac:dyDescent="0.2">
      <c r="V604" s="1" t="s">
        <v>1267</v>
      </c>
      <c r="W604">
        <f t="shared" ref="W604:W621" si="367">COUNTIF(P$5:P$265,V604)</f>
        <v>1</v>
      </c>
    </row>
    <row r="605" spans="20:23" x14ac:dyDescent="0.2">
      <c r="T605" s="1"/>
      <c r="V605" s="1" t="s">
        <v>1283</v>
      </c>
      <c r="W605">
        <f t="shared" si="367"/>
        <v>13</v>
      </c>
    </row>
    <row r="606" spans="20:23" x14ac:dyDescent="0.2">
      <c r="T606" s="1"/>
      <c r="V606" s="1" t="s">
        <v>1288</v>
      </c>
      <c r="W606">
        <f t="shared" si="367"/>
        <v>1</v>
      </c>
    </row>
    <row r="607" spans="20:23" x14ac:dyDescent="0.2">
      <c r="T607" s="1"/>
      <c r="V607" s="1" t="s">
        <v>1295</v>
      </c>
      <c r="W607">
        <f t="shared" si="367"/>
        <v>2</v>
      </c>
    </row>
    <row r="608" spans="20:23" x14ac:dyDescent="0.2">
      <c r="T608" s="1"/>
      <c r="V608" s="1" t="s">
        <v>1308</v>
      </c>
      <c r="W608">
        <f t="shared" si="367"/>
        <v>2</v>
      </c>
    </row>
    <row r="609" spans="20:23" x14ac:dyDescent="0.2">
      <c r="T609" s="1"/>
      <c r="V609" s="1" t="s">
        <v>1336</v>
      </c>
      <c r="W609">
        <f t="shared" si="367"/>
        <v>3</v>
      </c>
    </row>
    <row r="610" spans="20:23" x14ac:dyDescent="0.2">
      <c r="V610" s="1" t="s">
        <v>1349</v>
      </c>
      <c r="W610">
        <f t="shared" si="367"/>
        <v>1</v>
      </c>
    </row>
    <row r="611" spans="20:23" x14ac:dyDescent="0.2">
      <c r="T611" s="1"/>
      <c r="V611" s="1" t="s">
        <v>1352</v>
      </c>
      <c r="W611">
        <f t="shared" si="367"/>
        <v>1</v>
      </c>
    </row>
    <row r="612" spans="20:23" x14ac:dyDescent="0.2">
      <c r="T612" s="1"/>
      <c r="V612" s="1" t="s">
        <v>1354</v>
      </c>
      <c r="W612">
        <f t="shared" si="367"/>
        <v>1</v>
      </c>
    </row>
    <row r="613" spans="20:23" x14ac:dyDescent="0.2">
      <c r="V613" s="1" t="s">
        <v>1360</v>
      </c>
      <c r="W613">
        <f t="shared" si="367"/>
        <v>1</v>
      </c>
    </row>
    <row r="614" spans="20:23" x14ac:dyDescent="0.2">
      <c r="T614" s="1"/>
      <c r="V614" s="1" t="s">
        <v>1363</v>
      </c>
      <c r="W614">
        <f t="shared" si="367"/>
        <v>9</v>
      </c>
    </row>
    <row r="615" spans="20:23" x14ac:dyDescent="0.2">
      <c r="T615" s="1"/>
      <c r="V615" s="1" t="s">
        <v>1377</v>
      </c>
      <c r="W615">
        <f t="shared" si="367"/>
        <v>1</v>
      </c>
    </row>
    <row r="616" spans="20:23" x14ac:dyDescent="0.2">
      <c r="T616" s="1"/>
      <c r="V616" s="1" t="s">
        <v>1383</v>
      </c>
      <c r="W616">
        <f t="shared" si="367"/>
        <v>2</v>
      </c>
    </row>
    <row r="617" spans="20:23" x14ac:dyDescent="0.2">
      <c r="T617" s="1"/>
      <c r="V617" s="1" t="s">
        <v>1387</v>
      </c>
      <c r="W617">
        <f t="shared" si="367"/>
        <v>1</v>
      </c>
    </row>
    <row r="618" spans="20:23" x14ac:dyDescent="0.2">
      <c r="T618" s="1"/>
      <c r="V618" s="1" t="s">
        <v>1398</v>
      </c>
      <c r="W618">
        <f t="shared" si="367"/>
        <v>1</v>
      </c>
    </row>
    <row r="619" spans="20:23" x14ac:dyDescent="0.2">
      <c r="T619" s="1"/>
      <c r="V619" s="1" t="s">
        <v>1402</v>
      </c>
      <c r="W619">
        <f t="shared" si="367"/>
        <v>2</v>
      </c>
    </row>
    <row r="620" spans="20:23" x14ac:dyDescent="0.2">
      <c r="T620" s="1"/>
      <c r="V620" s="1" t="s">
        <v>1410</v>
      </c>
      <c r="W620">
        <f t="shared" si="367"/>
        <v>1</v>
      </c>
    </row>
    <row r="621" spans="20:23" x14ac:dyDescent="0.2">
      <c r="V621" s="1" t="s">
        <v>1417</v>
      </c>
      <c r="W621">
        <f t="shared" si="367"/>
        <v>1</v>
      </c>
    </row>
    <row r="622" spans="20:23" x14ac:dyDescent="0.2">
      <c r="U622">
        <f>SUM(U572:U621)</f>
        <v>246</v>
      </c>
      <c r="W622">
        <f>SUM(W572:W621)</f>
        <v>246</v>
      </c>
    </row>
  </sheetData>
  <sortState xmlns:xlrd2="http://schemas.microsoft.com/office/spreadsheetml/2017/richdata2" ref="L564:R586">
    <sortCondition descending="1" ref="N564:N586"/>
  </sortState>
  <pageMargins left="0.7" right="0.7" top="0.75" bottom="0.75" header="0.3" footer="0.3"/>
  <pageSetup paperSize="8" scale="13" fitToWidth="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D6259B-F5F2-40CC-BAB5-83CDE8C8E60B}">
  <dimension ref="A1:X28"/>
  <sheetViews>
    <sheetView zoomScale="80" zoomScaleNormal="80" workbookViewId="0">
      <pane xSplit="2" ySplit="7" topLeftCell="Q8" activePane="bottomRight" state="frozen"/>
      <selection pane="topRight" activeCell="C1" sqref="C1"/>
      <selection pane="bottomLeft" activeCell="A8" sqref="A8"/>
      <selection pane="bottomRight" activeCell="B18" sqref="B18"/>
    </sheetView>
  </sheetViews>
  <sheetFormatPr defaultRowHeight="12.75" x14ac:dyDescent="0.2"/>
  <cols>
    <col min="2" max="2" width="57.85546875" customWidth="1"/>
    <col min="3" max="23" width="12" bestFit="1" customWidth="1"/>
  </cols>
  <sheetData>
    <row r="1" spans="1:23" x14ac:dyDescent="0.2">
      <c r="A1" t="s">
        <v>1884</v>
      </c>
      <c r="B1" t="s">
        <v>1883</v>
      </c>
    </row>
    <row r="4" spans="1:23" x14ac:dyDescent="0.2">
      <c r="C4" s="93">
        <v>40575</v>
      </c>
      <c r="D4" s="93">
        <v>40756</v>
      </c>
      <c r="E4" s="93">
        <v>40940</v>
      </c>
      <c r="F4" s="93">
        <v>41122</v>
      </c>
      <c r="G4" s="93">
        <v>41306</v>
      </c>
      <c r="H4" s="93">
        <v>41487</v>
      </c>
      <c r="I4" s="93">
        <v>41671</v>
      </c>
      <c r="J4" s="93">
        <v>41852</v>
      </c>
      <c r="K4" s="93">
        <v>42036</v>
      </c>
      <c r="L4" s="93">
        <v>42217</v>
      </c>
      <c r="M4" s="93">
        <v>42401</v>
      </c>
      <c r="N4" s="93">
        <v>42583</v>
      </c>
      <c r="O4" s="93">
        <v>42767</v>
      </c>
      <c r="P4" s="93">
        <v>42948</v>
      </c>
      <c r="Q4" s="93">
        <v>43132</v>
      </c>
      <c r="R4" s="93">
        <v>43313</v>
      </c>
      <c r="S4" s="93">
        <v>43497</v>
      </c>
      <c r="T4" s="93">
        <v>43678</v>
      </c>
      <c r="U4" s="93">
        <v>43862</v>
      </c>
      <c r="V4" s="93">
        <v>44044</v>
      </c>
      <c r="W4" s="93">
        <v>44228</v>
      </c>
    </row>
    <row r="5" spans="1:23" x14ac:dyDescent="0.2">
      <c r="A5" t="s">
        <v>1885</v>
      </c>
      <c r="B5" t="s">
        <v>1886</v>
      </c>
      <c r="C5">
        <v>2011</v>
      </c>
      <c r="E5">
        <v>2012</v>
      </c>
      <c r="G5">
        <v>2013</v>
      </c>
      <c r="I5">
        <v>2014</v>
      </c>
      <c r="K5">
        <v>2015</v>
      </c>
      <c r="M5">
        <v>2016</v>
      </c>
      <c r="O5">
        <v>2017</v>
      </c>
      <c r="Q5">
        <v>2018</v>
      </c>
      <c r="S5">
        <v>2019</v>
      </c>
      <c r="U5">
        <v>2020</v>
      </c>
      <c r="W5">
        <v>2021</v>
      </c>
    </row>
    <row r="6" spans="1:23" x14ac:dyDescent="0.2">
      <c r="C6" t="s">
        <v>313</v>
      </c>
      <c r="D6" t="s">
        <v>366</v>
      </c>
      <c r="E6" t="s">
        <v>313</v>
      </c>
      <c r="F6" t="s">
        <v>366</v>
      </c>
      <c r="G6" t="s">
        <v>313</v>
      </c>
      <c r="H6" t="s">
        <v>366</v>
      </c>
      <c r="I6" t="s">
        <v>313</v>
      </c>
      <c r="J6" t="s">
        <v>366</v>
      </c>
      <c r="K6" t="s">
        <v>313</v>
      </c>
      <c r="L6" t="s">
        <v>366</v>
      </c>
      <c r="M6" t="s">
        <v>313</v>
      </c>
      <c r="N6" t="s">
        <v>366</v>
      </c>
      <c r="O6" t="s">
        <v>313</v>
      </c>
      <c r="P6" t="s">
        <v>366</v>
      </c>
      <c r="Q6" t="s">
        <v>313</v>
      </c>
      <c r="R6" t="s">
        <v>366</v>
      </c>
      <c r="S6" t="s">
        <v>313</v>
      </c>
      <c r="T6" t="s">
        <v>366</v>
      </c>
      <c r="U6" t="s">
        <v>313</v>
      </c>
      <c r="V6" t="s">
        <v>366</v>
      </c>
      <c r="W6" t="s">
        <v>313</v>
      </c>
    </row>
    <row r="8" spans="1:23" x14ac:dyDescent="0.2">
      <c r="A8" t="s">
        <v>1887</v>
      </c>
      <c r="B8" t="s">
        <v>1888</v>
      </c>
      <c r="C8" s="91">
        <v>42456452</v>
      </c>
      <c r="D8" s="91">
        <v>39089827</v>
      </c>
      <c r="E8" s="91">
        <v>41665576</v>
      </c>
      <c r="F8" s="91">
        <v>39592105</v>
      </c>
      <c r="G8" s="91">
        <v>40764720</v>
      </c>
      <c r="H8" s="91">
        <v>39220261</v>
      </c>
      <c r="I8" s="91">
        <v>40835665</v>
      </c>
      <c r="J8" s="91">
        <v>38973033</v>
      </c>
      <c r="K8" s="91">
        <v>40122816</v>
      </c>
      <c r="L8" s="91">
        <v>37750317</v>
      </c>
      <c r="M8" s="91">
        <v>38296298</v>
      </c>
      <c r="N8" s="91">
        <v>37773525</v>
      </c>
      <c r="O8" s="91">
        <v>39683855</v>
      </c>
      <c r="P8" s="91">
        <v>35924541</v>
      </c>
      <c r="Q8" s="91">
        <v>39770287</v>
      </c>
      <c r="R8" s="91">
        <v>36577980</v>
      </c>
      <c r="S8" s="91">
        <v>39135917</v>
      </c>
      <c r="T8" s="91">
        <v>35450291</v>
      </c>
      <c r="U8" s="91">
        <v>38956801</v>
      </c>
      <c r="V8" s="91">
        <v>38224371</v>
      </c>
      <c r="W8" s="91">
        <v>38777600</v>
      </c>
    </row>
    <row r="9" spans="1:23" x14ac:dyDescent="0.2">
      <c r="A9" t="s">
        <v>1816</v>
      </c>
      <c r="B9" t="s">
        <v>1889</v>
      </c>
      <c r="C9" s="91">
        <v>1359172</v>
      </c>
      <c r="D9" s="91">
        <v>1433808</v>
      </c>
      <c r="E9" s="91">
        <v>1615563</v>
      </c>
      <c r="F9" s="91">
        <v>1600618</v>
      </c>
      <c r="G9" s="91">
        <v>1555879</v>
      </c>
      <c r="H9" s="91">
        <v>1424048</v>
      </c>
      <c r="I9" s="91">
        <v>1623109</v>
      </c>
      <c r="J9" s="91">
        <v>1434981</v>
      </c>
      <c r="K9" s="91">
        <v>1412805</v>
      </c>
      <c r="L9" s="91">
        <v>1317328</v>
      </c>
      <c r="M9" s="91">
        <v>1305627</v>
      </c>
      <c r="N9" s="91">
        <v>1469846</v>
      </c>
      <c r="O9" s="91">
        <v>1357863</v>
      </c>
      <c r="P9" s="91">
        <v>1386900</v>
      </c>
      <c r="Q9" s="91">
        <v>1394242</v>
      </c>
      <c r="R9" s="91">
        <v>1466215</v>
      </c>
      <c r="S9" s="91">
        <v>1379054</v>
      </c>
      <c r="T9" s="91">
        <v>1428556</v>
      </c>
      <c r="U9" s="91">
        <v>1342568</v>
      </c>
      <c r="V9" s="91">
        <v>1352236</v>
      </c>
      <c r="W9" s="91">
        <v>1348217</v>
      </c>
    </row>
    <row r="10" spans="1:23" x14ac:dyDescent="0.2">
      <c r="A10" t="s">
        <v>1890</v>
      </c>
      <c r="B10" t="s">
        <v>1891</v>
      </c>
      <c r="C10" s="91">
        <v>14202713</v>
      </c>
      <c r="D10" s="91">
        <v>14834515</v>
      </c>
      <c r="E10" s="91">
        <v>14692702</v>
      </c>
      <c r="F10" s="91">
        <v>16139729</v>
      </c>
      <c r="G10" s="91">
        <v>15335471</v>
      </c>
      <c r="H10" s="91">
        <v>15548889</v>
      </c>
      <c r="I10" s="91">
        <v>15745385</v>
      </c>
      <c r="J10" s="91">
        <v>15620621</v>
      </c>
      <c r="K10" s="91">
        <v>16764857</v>
      </c>
      <c r="L10" s="91">
        <v>15537848</v>
      </c>
      <c r="M10" s="91">
        <v>16467505</v>
      </c>
      <c r="N10" s="91">
        <v>15874689</v>
      </c>
      <c r="O10" s="91">
        <v>17084305</v>
      </c>
      <c r="P10" s="91">
        <v>17558632</v>
      </c>
      <c r="Q10" s="91">
        <v>18182039</v>
      </c>
      <c r="R10" s="91">
        <v>18535303</v>
      </c>
      <c r="S10" s="91">
        <v>18467747</v>
      </c>
      <c r="T10" s="91">
        <v>19197915</v>
      </c>
      <c r="U10" s="91">
        <v>18709441</v>
      </c>
      <c r="V10" s="91">
        <v>17482849</v>
      </c>
      <c r="W10" s="91">
        <v>17823568</v>
      </c>
    </row>
    <row r="11" spans="1:23" x14ac:dyDescent="0.2">
      <c r="A11" t="s">
        <v>1892</v>
      </c>
      <c r="B11" t="s">
        <v>1893</v>
      </c>
      <c r="C11" s="91">
        <v>192331</v>
      </c>
      <c r="D11" s="91">
        <v>162808</v>
      </c>
      <c r="E11" s="91">
        <v>252457</v>
      </c>
      <c r="F11" s="91">
        <v>198511</v>
      </c>
      <c r="G11" s="91">
        <v>218057</v>
      </c>
      <c r="H11" s="91">
        <v>193501</v>
      </c>
      <c r="I11" s="91">
        <v>262598</v>
      </c>
      <c r="J11" t="s">
        <v>1918</v>
      </c>
      <c r="K11" t="s">
        <v>1919</v>
      </c>
      <c r="L11" s="91">
        <v>201245</v>
      </c>
      <c r="M11" s="91">
        <v>282542</v>
      </c>
      <c r="N11" s="91">
        <v>259638</v>
      </c>
      <c r="O11" s="91">
        <v>300324</v>
      </c>
      <c r="P11" s="91">
        <v>302385</v>
      </c>
      <c r="Q11" s="91">
        <v>349885</v>
      </c>
      <c r="R11" s="91">
        <v>344124</v>
      </c>
      <c r="S11" s="91">
        <v>317938</v>
      </c>
      <c r="T11" s="91">
        <v>363635</v>
      </c>
      <c r="U11" t="s">
        <v>1920</v>
      </c>
      <c r="V11" s="91">
        <v>303551</v>
      </c>
      <c r="W11" s="91">
        <v>274622</v>
      </c>
    </row>
    <row r="12" spans="1:23" x14ac:dyDescent="0.2">
      <c r="A12" t="s">
        <v>1894</v>
      </c>
      <c r="B12" t="s">
        <v>1895</v>
      </c>
      <c r="C12" s="91">
        <v>174278</v>
      </c>
      <c r="D12" s="91">
        <v>185351</v>
      </c>
      <c r="E12" s="91">
        <v>156463</v>
      </c>
      <c r="F12" s="91">
        <v>162041</v>
      </c>
      <c r="G12" s="91">
        <v>157033</v>
      </c>
      <c r="H12" t="s">
        <v>1921</v>
      </c>
      <c r="I12" t="s">
        <v>1922</v>
      </c>
      <c r="J12" s="91">
        <v>223324</v>
      </c>
      <c r="K12" s="91">
        <v>289571</v>
      </c>
      <c r="L12" s="91">
        <v>267449</v>
      </c>
      <c r="M12" s="91">
        <v>345471</v>
      </c>
      <c r="N12" s="91">
        <v>241758</v>
      </c>
      <c r="O12" s="91">
        <v>362241</v>
      </c>
      <c r="P12" s="91">
        <v>414627</v>
      </c>
      <c r="Q12" s="91">
        <v>445929</v>
      </c>
      <c r="R12" s="91">
        <v>479422</v>
      </c>
      <c r="S12" t="s">
        <v>1923</v>
      </c>
      <c r="T12" s="91">
        <v>502283</v>
      </c>
      <c r="U12" s="91">
        <v>463359</v>
      </c>
      <c r="V12" s="91">
        <v>490984</v>
      </c>
      <c r="W12" s="91">
        <v>498535</v>
      </c>
    </row>
    <row r="13" spans="1:23" s="34" customFormat="1" x14ac:dyDescent="0.2">
      <c r="A13" s="34" t="s">
        <v>1896</v>
      </c>
      <c r="B13" s="34" t="s">
        <v>1127</v>
      </c>
      <c r="C13" s="92">
        <v>5645120</v>
      </c>
      <c r="D13" s="92">
        <v>6263797</v>
      </c>
      <c r="E13" s="92">
        <v>6148016</v>
      </c>
      <c r="F13" s="92">
        <v>6851291</v>
      </c>
      <c r="G13" s="92">
        <v>6952928</v>
      </c>
      <c r="H13" s="92">
        <v>6349387</v>
      </c>
      <c r="I13" s="92">
        <v>7211967</v>
      </c>
      <c r="J13" s="92">
        <v>7280086</v>
      </c>
      <c r="K13" s="92">
        <v>7714384</v>
      </c>
      <c r="L13" s="92">
        <v>8208086</v>
      </c>
      <c r="M13" s="92">
        <v>7707297</v>
      </c>
      <c r="N13" s="92">
        <v>7978567</v>
      </c>
      <c r="O13" s="92">
        <v>7162968</v>
      </c>
      <c r="P13" s="92">
        <v>8136636</v>
      </c>
      <c r="Q13" s="92">
        <v>7196235</v>
      </c>
      <c r="R13" s="92">
        <v>8457293</v>
      </c>
      <c r="S13" s="92">
        <v>7763292</v>
      </c>
      <c r="T13" s="92">
        <v>8675449</v>
      </c>
      <c r="U13" s="92">
        <v>8116426</v>
      </c>
      <c r="V13" s="92">
        <v>8066497</v>
      </c>
      <c r="W13" s="92">
        <v>7929651</v>
      </c>
    </row>
    <row r="14" spans="1:23" x14ac:dyDescent="0.2">
      <c r="A14" t="s">
        <v>1897</v>
      </c>
      <c r="B14" t="s">
        <v>1898</v>
      </c>
      <c r="C14" s="91">
        <v>19685724</v>
      </c>
      <c r="D14" s="91">
        <v>19448043</v>
      </c>
      <c r="E14" s="91">
        <v>21014463</v>
      </c>
      <c r="F14" s="91">
        <v>20721498</v>
      </c>
      <c r="G14" s="91">
        <v>21392607</v>
      </c>
      <c r="H14" s="91">
        <v>20984131</v>
      </c>
      <c r="I14" s="91">
        <v>21959089</v>
      </c>
      <c r="J14" s="91">
        <v>20937000</v>
      </c>
      <c r="K14" s="91">
        <v>22563346</v>
      </c>
      <c r="L14" s="91">
        <v>21346857</v>
      </c>
      <c r="M14" s="91">
        <v>24148820</v>
      </c>
      <c r="N14" s="91">
        <v>21554455</v>
      </c>
      <c r="O14" s="91">
        <v>23249255</v>
      </c>
      <c r="P14" s="91">
        <v>22477345</v>
      </c>
      <c r="Q14" s="91">
        <v>23906748</v>
      </c>
      <c r="R14" s="91">
        <v>23460412</v>
      </c>
      <c r="S14" s="91">
        <v>24825952</v>
      </c>
      <c r="T14" s="91">
        <v>24163931</v>
      </c>
      <c r="U14" s="91">
        <v>24773768</v>
      </c>
      <c r="V14" s="91">
        <v>24702695</v>
      </c>
      <c r="W14" s="91">
        <v>25161613</v>
      </c>
    </row>
    <row r="15" spans="1:23" x14ac:dyDescent="0.2">
      <c r="A15" t="s">
        <v>1899</v>
      </c>
      <c r="B15" t="s">
        <v>1900</v>
      </c>
      <c r="C15" s="91">
        <v>4761920</v>
      </c>
      <c r="D15" s="91">
        <v>4538206</v>
      </c>
      <c r="E15" s="91">
        <v>4701583</v>
      </c>
      <c r="F15" s="91">
        <v>4589498</v>
      </c>
      <c r="G15" s="91">
        <v>4755145</v>
      </c>
      <c r="H15" s="91">
        <v>4627820</v>
      </c>
      <c r="I15" s="91">
        <v>4737105</v>
      </c>
      <c r="J15" s="91">
        <v>4610053</v>
      </c>
      <c r="K15" s="91">
        <v>4624232</v>
      </c>
      <c r="L15" s="91">
        <v>4621212</v>
      </c>
      <c r="M15" s="91">
        <v>4714717</v>
      </c>
      <c r="N15" s="91">
        <v>4970325</v>
      </c>
      <c r="O15" s="91">
        <v>4936126</v>
      </c>
      <c r="P15" s="91">
        <v>5064247</v>
      </c>
      <c r="Q15" s="91">
        <v>5181080</v>
      </c>
      <c r="R15" s="91">
        <v>5491679</v>
      </c>
      <c r="S15" s="91">
        <v>5290506</v>
      </c>
      <c r="T15" s="91">
        <v>5656314</v>
      </c>
      <c r="U15" s="91">
        <v>5509153</v>
      </c>
      <c r="V15" s="91">
        <v>5591941</v>
      </c>
      <c r="W15" s="91">
        <v>5307649</v>
      </c>
    </row>
    <row r="16" spans="1:23" x14ac:dyDescent="0.2">
      <c r="A16" t="s">
        <v>1817</v>
      </c>
      <c r="B16" t="s">
        <v>1901</v>
      </c>
      <c r="C16" s="91">
        <v>4425069</v>
      </c>
      <c r="D16" s="91">
        <v>3613492</v>
      </c>
      <c r="E16" s="91">
        <v>4083379</v>
      </c>
      <c r="F16" s="91">
        <v>3780890</v>
      </c>
      <c r="G16" s="91">
        <v>4764441</v>
      </c>
      <c r="H16" s="91">
        <v>4243775</v>
      </c>
      <c r="I16" s="91">
        <v>4831023</v>
      </c>
      <c r="J16" s="91">
        <v>4817587</v>
      </c>
      <c r="K16" s="91">
        <v>5095742</v>
      </c>
      <c r="L16" s="91">
        <v>5238142</v>
      </c>
      <c r="M16" s="91">
        <v>5633520</v>
      </c>
      <c r="N16" s="91">
        <v>6251527</v>
      </c>
      <c r="O16" s="91">
        <v>7082086</v>
      </c>
      <c r="P16" s="91">
        <v>6904745</v>
      </c>
      <c r="Q16" s="91">
        <v>8195757</v>
      </c>
      <c r="R16" s="91">
        <v>7766077</v>
      </c>
      <c r="S16" s="91">
        <v>8894194</v>
      </c>
      <c r="T16" s="91">
        <v>8562226</v>
      </c>
      <c r="U16" s="91">
        <v>9059188</v>
      </c>
      <c r="V16" s="91">
        <v>8543794</v>
      </c>
      <c r="W16" s="91">
        <v>9167542</v>
      </c>
    </row>
    <row r="17" spans="1:24" x14ac:dyDescent="0.2">
      <c r="A17" t="s">
        <v>1902</v>
      </c>
      <c r="B17" t="s">
        <v>1903</v>
      </c>
      <c r="C17" s="91">
        <v>904607</v>
      </c>
      <c r="D17" t="s">
        <v>1924</v>
      </c>
      <c r="E17" s="91">
        <v>548404</v>
      </c>
      <c r="F17" s="91">
        <v>536486</v>
      </c>
      <c r="G17" s="91">
        <v>622741</v>
      </c>
      <c r="H17" s="91">
        <v>538348</v>
      </c>
      <c r="I17" s="91">
        <v>671232</v>
      </c>
      <c r="J17" s="91">
        <v>570164</v>
      </c>
      <c r="K17" t="s">
        <v>1925</v>
      </c>
      <c r="L17" t="s">
        <v>1926</v>
      </c>
      <c r="M17" s="91">
        <v>640914</v>
      </c>
      <c r="N17" s="91">
        <v>683504</v>
      </c>
      <c r="O17" s="91">
        <v>848882</v>
      </c>
      <c r="P17" t="s">
        <v>1927</v>
      </c>
      <c r="Q17" s="91">
        <v>1008953</v>
      </c>
      <c r="R17" s="91">
        <v>904536</v>
      </c>
      <c r="S17" s="91">
        <v>951756</v>
      </c>
      <c r="T17" s="91">
        <v>921191</v>
      </c>
      <c r="U17" s="91">
        <v>962935</v>
      </c>
      <c r="V17" s="91">
        <v>933273</v>
      </c>
      <c r="W17" s="91">
        <v>1083471</v>
      </c>
    </row>
    <row r="18" spans="1:24" x14ac:dyDescent="0.2">
      <c r="A18" t="s">
        <v>1904</v>
      </c>
      <c r="B18" t="s">
        <v>1905</v>
      </c>
      <c r="C18" s="91">
        <v>1070775</v>
      </c>
      <c r="D18" s="91">
        <v>1237200</v>
      </c>
      <c r="E18" s="91">
        <v>1477978</v>
      </c>
      <c r="F18" s="91">
        <v>1399229</v>
      </c>
      <c r="G18" s="91">
        <v>1587269</v>
      </c>
      <c r="H18" s="91">
        <v>1495532</v>
      </c>
      <c r="I18" s="91">
        <v>1619931</v>
      </c>
      <c r="J18" s="91">
        <v>1512527</v>
      </c>
      <c r="K18" s="91">
        <v>1801355</v>
      </c>
      <c r="L18" s="91">
        <v>1670111</v>
      </c>
      <c r="M18" s="91">
        <v>1726355</v>
      </c>
      <c r="N18" s="91">
        <v>1730759</v>
      </c>
      <c r="O18" s="91">
        <v>1792228</v>
      </c>
      <c r="P18" s="91">
        <v>1724544</v>
      </c>
      <c r="Q18" s="91">
        <v>1713872</v>
      </c>
      <c r="R18" s="91">
        <v>1819837</v>
      </c>
      <c r="S18" s="91">
        <v>1810255</v>
      </c>
      <c r="T18" s="91">
        <v>1775289</v>
      </c>
      <c r="U18" s="91">
        <v>1819735</v>
      </c>
      <c r="V18" s="91">
        <v>1557927</v>
      </c>
      <c r="W18" s="91">
        <v>1513576</v>
      </c>
    </row>
    <row r="19" spans="1:24" x14ac:dyDescent="0.2">
      <c r="A19" t="s">
        <v>1906</v>
      </c>
      <c r="B19" t="s">
        <v>1907</v>
      </c>
      <c r="C19" s="91">
        <v>164569</v>
      </c>
      <c r="D19" t="s">
        <v>1928</v>
      </c>
      <c r="E19" s="91">
        <v>162204</v>
      </c>
      <c r="F19" s="91">
        <v>215792</v>
      </c>
      <c r="G19" s="91">
        <v>219264</v>
      </c>
      <c r="H19" s="91">
        <v>196364</v>
      </c>
      <c r="I19" s="91">
        <v>247111</v>
      </c>
      <c r="J19" s="91">
        <v>266754</v>
      </c>
      <c r="K19" s="91">
        <v>294392</v>
      </c>
      <c r="L19" s="91">
        <v>289926</v>
      </c>
      <c r="M19" s="91">
        <v>314449</v>
      </c>
      <c r="N19" s="91">
        <v>355746</v>
      </c>
      <c r="O19" s="91">
        <v>333252</v>
      </c>
      <c r="P19" s="91">
        <v>305066</v>
      </c>
      <c r="Q19" s="91">
        <v>270013</v>
      </c>
      <c r="R19" s="91">
        <v>393758</v>
      </c>
      <c r="S19" s="91">
        <v>340585</v>
      </c>
      <c r="T19" s="91">
        <v>403906</v>
      </c>
      <c r="U19" s="91">
        <v>426483</v>
      </c>
      <c r="V19" s="91">
        <v>393665</v>
      </c>
      <c r="W19" s="91">
        <v>471378</v>
      </c>
    </row>
    <row r="20" spans="1:24" x14ac:dyDescent="0.2">
      <c r="A20" t="s">
        <v>1908</v>
      </c>
      <c r="B20" t="s">
        <v>1909</v>
      </c>
      <c r="C20" s="91">
        <v>986606</v>
      </c>
      <c r="D20" s="91">
        <v>1158947</v>
      </c>
      <c r="E20" s="91">
        <v>1225395</v>
      </c>
      <c r="F20" s="91">
        <v>1124363</v>
      </c>
      <c r="G20" s="91">
        <v>1319185</v>
      </c>
      <c r="H20" s="91">
        <v>1232866</v>
      </c>
      <c r="I20" s="91">
        <v>1379880</v>
      </c>
      <c r="J20" s="91">
        <v>1271656</v>
      </c>
      <c r="K20" s="91">
        <v>1569456</v>
      </c>
      <c r="L20" s="91">
        <v>1365643</v>
      </c>
      <c r="M20" s="91">
        <v>1354488</v>
      </c>
      <c r="N20" s="91">
        <v>1437413</v>
      </c>
      <c r="O20" s="91">
        <v>1446841</v>
      </c>
      <c r="P20" s="91">
        <v>1663893</v>
      </c>
      <c r="Q20" s="91">
        <v>1603695</v>
      </c>
      <c r="R20" s="91">
        <v>1684852</v>
      </c>
      <c r="S20" s="91">
        <v>1706268</v>
      </c>
      <c r="T20" s="91">
        <v>1943089</v>
      </c>
      <c r="U20" s="91">
        <v>1824699</v>
      </c>
      <c r="V20" s="91">
        <v>1796755</v>
      </c>
      <c r="W20" s="91">
        <v>1891659</v>
      </c>
    </row>
    <row r="21" spans="1:24" x14ac:dyDescent="0.2">
      <c r="A21" t="s">
        <v>1910</v>
      </c>
      <c r="B21" t="s">
        <v>1911</v>
      </c>
      <c r="C21" s="91">
        <v>3992884</v>
      </c>
      <c r="D21" s="91">
        <v>3829555</v>
      </c>
      <c r="E21" s="91">
        <v>4002213</v>
      </c>
      <c r="F21" s="91">
        <v>3592114</v>
      </c>
      <c r="G21" s="91">
        <v>3943017</v>
      </c>
      <c r="H21" s="91">
        <v>3655197</v>
      </c>
      <c r="I21" s="91">
        <v>4178475</v>
      </c>
      <c r="J21" s="91">
        <v>3663979</v>
      </c>
      <c r="K21" s="91">
        <v>4038043</v>
      </c>
      <c r="L21" s="91">
        <v>4030001</v>
      </c>
      <c r="M21" s="91">
        <v>4392825</v>
      </c>
      <c r="N21" s="91">
        <v>4986503</v>
      </c>
      <c r="O21" s="91">
        <v>5024461</v>
      </c>
      <c r="P21" s="91">
        <v>4581690</v>
      </c>
      <c r="Q21" s="91">
        <v>5452858</v>
      </c>
      <c r="R21" s="91">
        <v>4766102</v>
      </c>
      <c r="S21" s="91">
        <v>5239129</v>
      </c>
      <c r="T21" s="91">
        <v>4947873</v>
      </c>
      <c r="U21" s="91">
        <v>5435306</v>
      </c>
      <c r="V21" s="91">
        <v>4569946</v>
      </c>
      <c r="W21" s="91">
        <v>4657639</v>
      </c>
    </row>
    <row r="22" spans="1:24" x14ac:dyDescent="0.2">
      <c r="A22" t="s">
        <v>1912</v>
      </c>
      <c r="B22" t="s">
        <v>1913</v>
      </c>
      <c r="C22" s="91">
        <v>5350894</v>
      </c>
      <c r="D22" s="91">
        <v>4750440</v>
      </c>
      <c r="E22" s="91">
        <v>5505986</v>
      </c>
      <c r="F22" s="91">
        <v>5049471</v>
      </c>
      <c r="G22" s="91">
        <v>5712986</v>
      </c>
      <c r="H22" s="91">
        <v>5047944</v>
      </c>
      <c r="I22" s="91">
        <v>5815587</v>
      </c>
      <c r="J22" s="91">
        <v>5427656</v>
      </c>
      <c r="K22" s="91">
        <v>5891633</v>
      </c>
      <c r="L22" s="91">
        <v>5605822</v>
      </c>
      <c r="M22" s="91">
        <v>5737573</v>
      </c>
      <c r="N22" s="91">
        <v>6085285</v>
      </c>
      <c r="O22" s="91">
        <v>6390920</v>
      </c>
      <c r="P22" s="91">
        <v>5978228</v>
      </c>
      <c r="Q22" s="91">
        <v>6415102</v>
      </c>
      <c r="R22" s="91">
        <v>6167853</v>
      </c>
      <c r="S22" s="91">
        <v>6715049</v>
      </c>
      <c r="T22" s="91">
        <v>6416322</v>
      </c>
      <c r="U22" s="91">
        <v>7110557</v>
      </c>
      <c r="V22" s="91">
        <v>6028610</v>
      </c>
      <c r="W22" s="91">
        <v>6493179</v>
      </c>
    </row>
    <row r="23" spans="1:24" x14ac:dyDescent="0.2">
      <c r="A23" t="s">
        <v>1914</v>
      </c>
      <c r="B23" t="s">
        <v>1915</v>
      </c>
      <c r="C23" s="91">
        <v>1270096</v>
      </c>
      <c r="D23" s="91">
        <v>1160578</v>
      </c>
      <c r="E23" s="91">
        <v>1293631</v>
      </c>
      <c r="F23" s="91">
        <v>1236893</v>
      </c>
      <c r="G23" s="91">
        <v>1425969</v>
      </c>
      <c r="H23" s="91">
        <v>1286542</v>
      </c>
      <c r="I23" s="91">
        <v>1489880</v>
      </c>
      <c r="J23" s="91">
        <v>1329548</v>
      </c>
      <c r="K23" s="91">
        <v>1551229</v>
      </c>
      <c r="L23" s="91">
        <v>1459731</v>
      </c>
      <c r="M23" s="91">
        <v>1643879</v>
      </c>
      <c r="N23" s="91">
        <v>1753332</v>
      </c>
      <c r="O23" s="91">
        <v>1843371</v>
      </c>
      <c r="P23" s="91">
        <v>1781975</v>
      </c>
      <c r="Q23" s="91">
        <v>2047495</v>
      </c>
      <c r="R23" s="91">
        <v>1879729</v>
      </c>
      <c r="S23" s="91">
        <v>2016514</v>
      </c>
      <c r="T23" s="91">
        <v>1982709</v>
      </c>
      <c r="U23" s="91">
        <v>2219080</v>
      </c>
      <c r="V23" s="91">
        <v>2005522</v>
      </c>
      <c r="W23" s="91">
        <v>2307668</v>
      </c>
    </row>
    <row r="24" spans="1:24" x14ac:dyDescent="0.2">
      <c r="A24" t="s">
        <v>1916</v>
      </c>
      <c r="B24" t="s">
        <v>1917</v>
      </c>
      <c r="C24" s="91">
        <v>5402669</v>
      </c>
      <c r="D24" s="91">
        <v>4971072</v>
      </c>
      <c r="E24" s="91">
        <v>5515969</v>
      </c>
      <c r="F24" s="91">
        <v>5714339</v>
      </c>
      <c r="G24" s="91">
        <v>5202900</v>
      </c>
      <c r="H24" s="91">
        <v>6531537</v>
      </c>
      <c r="I24" s="91">
        <v>5358975</v>
      </c>
      <c r="J24" s="91">
        <v>6484857</v>
      </c>
      <c r="K24" s="91">
        <v>6280760</v>
      </c>
      <c r="L24" s="91">
        <v>5368121</v>
      </c>
      <c r="M24" s="91">
        <v>5935417</v>
      </c>
      <c r="N24" s="91">
        <v>5005101</v>
      </c>
      <c r="O24" s="91">
        <v>5639871</v>
      </c>
      <c r="P24" s="91">
        <v>5997759</v>
      </c>
      <c r="Q24" s="91">
        <v>6345351</v>
      </c>
      <c r="R24" s="91">
        <v>6087014</v>
      </c>
      <c r="S24" s="91">
        <v>6419926</v>
      </c>
      <c r="T24" s="91">
        <v>6364292</v>
      </c>
      <c r="U24" s="91">
        <v>6219537</v>
      </c>
      <c r="V24" s="91">
        <v>6409568</v>
      </c>
      <c r="W24" s="91">
        <v>6356738</v>
      </c>
    </row>
    <row r="25" spans="1:24" x14ac:dyDescent="0.2">
      <c r="B25" t="s">
        <v>125</v>
      </c>
      <c r="C25" s="91">
        <v>112045879</v>
      </c>
      <c r="D25" s="91">
        <v>107416309</v>
      </c>
      <c r="E25" s="91">
        <v>114061982</v>
      </c>
      <c r="F25" s="91">
        <v>112504868</v>
      </c>
      <c r="G25" s="91">
        <v>115929612</v>
      </c>
      <c r="H25" s="91">
        <v>112761072</v>
      </c>
      <c r="I25" s="91">
        <v>118169922</v>
      </c>
      <c r="J25" s="91">
        <v>114628026</v>
      </c>
      <c r="K25" s="91">
        <v>120846821</v>
      </c>
      <c r="L25" s="91">
        <v>114819199</v>
      </c>
      <c r="M25" s="91">
        <v>120647697</v>
      </c>
      <c r="N25" s="91">
        <v>118411973</v>
      </c>
      <c r="O25" s="91">
        <v>124538849</v>
      </c>
      <c r="P25" s="91">
        <v>121022423</v>
      </c>
      <c r="Q25" s="91">
        <v>129479541</v>
      </c>
      <c r="R25" s="91">
        <v>126282186</v>
      </c>
      <c r="S25" s="91">
        <v>131692592</v>
      </c>
      <c r="T25" s="91">
        <v>128755271</v>
      </c>
      <c r="U25" s="91">
        <v>133292866</v>
      </c>
      <c r="V25" s="91">
        <v>128454184</v>
      </c>
      <c r="W25" s="91">
        <v>131064305</v>
      </c>
    </row>
    <row r="28" spans="1:24" x14ac:dyDescent="0.2">
      <c r="R28" s="10">
        <f t="shared" ref="R28:U28" si="0">(R13-P13)/P13</f>
        <v>3.9409038329845408E-2</v>
      </c>
      <c r="S28" s="10">
        <f t="shared" si="0"/>
        <v>7.879912204090056E-2</v>
      </c>
      <c r="T28" s="10">
        <f t="shared" si="0"/>
        <v>2.5795015024310971E-2</v>
      </c>
      <c r="U28" s="10">
        <f t="shared" si="0"/>
        <v>4.5487661677546073E-2</v>
      </c>
      <c r="V28" s="10">
        <f>(V13-T13)/T13</f>
        <v>-7.0192562944004402E-2</v>
      </c>
      <c r="W28" s="10">
        <f>(W13-U13)/U13</f>
        <v>-2.3011975960847791E-2</v>
      </c>
      <c r="X28" s="9" t="s">
        <v>1929</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C000"/>
  </sheetPr>
  <dimension ref="B1:P517"/>
  <sheetViews>
    <sheetView topLeftCell="C1" zoomScale="80" zoomScaleNormal="80" workbookViewId="0">
      <selection activeCell="N323" sqref="N322:N323"/>
    </sheetView>
  </sheetViews>
  <sheetFormatPr defaultRowHeight="12.75" x14ac:dyDescent="0.2"/>
  <cols>
    <col min="2" max="2" width="32.28515625" bestFit="1" customWidth="1"/>
    <col min="3" max="3" width="27.28515625" bestFit="1" customWidth="1"/>
    <col min="4" max="4" width="21.5703125" customWidth="1"/>
    <col min="5" max="5" width="25.5703125" bestFit="1" customWidth="1"/>
    <col min="8" max="8" width="51.5703125" bestFit="1" customWidth="1"/>
    <col min="11" max="11" width="16" bestFit="1" customWidth="1"/>
    <col min="12" max="12" width="15.5703125" bestFit="1" customWidth="1"/>
    <col min="14" max="14" width="16" bestFit="1" customWidth="1"/>
    <col min="15" max="15" width="13.85546875" bestFit="1" customWidth="1"/>
  </cols>
  <sheetData>
    <row r="1" spans="2:12" x14ac:dyDescent="0.2">
      <c r="B1" s="1"/>
      <c r="C1" s="1"/>
      <c r="D1" s="1"/>
      <c r="E1" s="1"/>
      <c r="K1" s="5" t="s">
        <v>126</v>
      </c>
      <c r="L1" s="9" t="s">
        <v>132</v>
      </c>
    </row>
    <row r="2" spans="2:12" hidden="1" x14ac:dyDescent="0.2">
      <c r="B2" s="2"/>
      <c r="C2" s="2"/>
      <c r="D2" s="2"/>
      <c r="E2" s="2"/>
    </row>
    <row r="3" spans="2:12" hidden="1" x14ac:dyDescent="0.2">
      <c r="B3" s="2"/>
      <c r="C3" s="2"/>
      <c r="D3" s="2"/>
      <c r="E3" s="2"/>
    </row>
    <row r="4" spans="2:12" hidden="1" x14ac:dyDescent="0.2">
      <c r="B4" s="2"/>
      <c r="C4" s="2"/>
      <c r="D4" s="2"/>
      <c r="E4" s="2"/>
    </row>
    <row r="5" spans="2:12" hidden="1" x14ac:dyDescent="0.2">
      <c r="B5" s="2"/>
      <c r="C5" s="2"/>
      <c r="D5" s="2"/>
      <c r="E5" s="2"/>
    </row>
    <row r="6" spans="2:12" hidden="1" x14ac:dyDescent="0.2">
      <c r="B6" s="2"/>
      <c r="C6" s="2"/>
      <c r="D6" s="2"/>
      <c r="E6" s="2"/>
    </row>
    <row r="7" spans="2:12" hidden="1" x14ac:dyDescent="0.2">
      <c r="B7" s="2"/>
      <c r="C7" s="2"/>
      <c r="D7" s="2"/>
      <c r="E7" s="2"/>
    </row>
    <row r="8" spans="2:12" hidden="1" x14ac:dyDescent="0.2">
      <c r="B8" s="2"/>
      <c r="C8" s="2"/>
      <c r="D8" s="2"/>
      <c r="E8" s="2"/>
    </row>
    <row r="9" spans="2:12" hidden="1" x14ac:dyDescent="0.2">
      <c r="B9" s="2"/>
      <c r="C9" s="2"/>
      <c r="D9" s="2"/>
      <c r="E9" s="2"/>
    </row>
    <row r="10" spans="2:12" hidden="1" x14ac:dyDescent="0.2">
      <c r="B10" s="2"/>
      <c r="C10" s="2"/>
      <c r="D10" s="2"/>
      <c r="E10" s="2"/>
    </row>
    <row r="11" spans="2:12" hidden="1" x14ac:dyDescent="0.2">
      <c r="B11" s="2"/>
      <c r="C11" s="2"/>
      <c r="D11" s="2"/>
      <c r="E11" s="2"/>
    </row>
    <row r="12" spans="2:12" hidden="1" x14ac:dyDescent="0.2">
      <c r="B12" s="2"/>
      <c r="C12" s="2"/>
      <c r="D12" s="2"/>
      <c r="E12" s="2"/>
    </row>
    <row r="13" spans="2:12" hidden="1" x14ac:dyDescent="0.2">
      <c r="B13" s="2"/>
      <c r="C13" s="2"/>
      <c r="D13" s="2"/>
      <c r="E13" s="2"/>
    </row>
    <row r="14" spans="2:12" hidden="1" x14ac:dyDescent="0.2">
      <c r="B14" s="2"/>
      <c r="C14" s="2"/>
      <c r="D14" s="2"/>
      <c r="E14" s="2"/>
    </row>
    <row r="15" spans="2:12" hidden="1" x14ac:dyDescent="0.2">
      <c r="B15" s="2"/>
      <c r="C15" s="2"/>
      <c r="D15" s="2"/>
      <c r="E15" s="2"/>
    </row>
    <row r="16" spans="2:12" hidden="1" x14ac:dyDescent="0.2">
      <c r="B16" s="2"/>
      <c r="C16" s="2"/>
      <c r="D16" s="2"/>
      <c r="E16" s="2"/>
    </row>
    <row r="17" spans="2:5" hidden="1" x14ac:dyDescent="0.2">
      <c r="B17" s="2"/>
      <c r="C17" s="2"/>
      <c r="D17" s="2"/>
      <c r="E17" s="2"/>
    </row>
    <row r="18" spans="2:5" hidden="1" x14ac:dyDescent="0.2">
      <c r="B18" s="2"/>
      <c r="C18" s="2"/>
      <c r="D18" s="2"/>
      <c r="E18" s="2"/>
    </row>
    <row r="19" spans="2:5" hidden="1" x14ac:dyDescent="0.2">
      <c r="B19" s="2"/>
      <c r="C19" s="2"/>
      <c r="D19" s="2"/>
      <c r="E19" s="2"/>
    </row>
    <row r="20" spans="2:5" hidden="1" x14ac:dyDescent="0.2">
      <c r="B20" s="2"/>
      <c r="C20" s="2"/>
      <c r="D20" s="2"/>
      <c r="E20" s="2"/>
    </row>
    <row r="21" spans="2:5" hidden="1" x14ac:dyDescent="0.2">
      <c r="B21" s="2"/>
      <c r="C21" s="2"/>
      <c r="D21" s="2"/>
      <c r="E21" s="2"/>
    </row>
    <row r="22" spans="2:5" hidden="1" x14ac:dyDescent="0.2">
      <c r="B22" s="2"/>
      <c r="C22" s="2"/>
      <c r="D22" s="2"/>
      <c r="E22" s="2"/>
    </row>
    <row r="23" spans="2:5" hidden="1" x14ac:dyDescent="0.2">
      <c r="B23" s="2"/>
      <c r="C23" s="2"/>
      <c r="D23" s="2"/>
      <c r="E23" s="2"/>
    </row>
    <row r="24" spans="2:5" hidden="1" x14ac:dyDescent="0.2">
      <c r="B24" s="2"/>
      <c r="C24" s="2"/>
      <c r="D24" s="2"/>
      <c r="E24" s="2"/>
    </row>
    <row r="25" spans="2:5" hidden="1" x14ac:dyDescent="0.2">
      <c r="B25" s="2"/>
      <c r="C25" s="2"/>
      <c r="D25" s="2"/>
      <c r="E25" s="2"/>
    </row>
    <row r="26" spans="2:5" hidden="1" x14ac:dyDescent="0.2">
      <c r="B26" s="2"/>
      <c r="C26" s="2"/>
      <c r="D26" s="2"/>
      <c r="E26" s="2"/>
    </row>
    <row r="27" spans="2:5" hidden="1" x14ac:dyDescent="0.2">
      <c r="B27" s="2"/>
      <c r="C27" s="2"/>
      <c r="D27" s="2"/>
      <c r="E27" s="2"/>
    </row>
    <row r="28" spans="2:5" hidden="1" x14ac:dyDescent="0.2">
      <c r="B28" s="2"/>
      <c r="C28" s="2"/>
      <c r="D28" s="2"/>
      <c r="E28" s="2"/>
    </row>
    <row r="29" spans="2:5" hidden="1" x14ac:dyDescent="0.2">
      <c r="B29" s="2"/>
      <c r="C29" s="2"/>
      <c r="D29" s="2"/>
      <c r="E29" s="2"/>
    </row>
    <row r="30" spans="2:5" hidden="1" x14ac:dyDescent="0.2">
      <c r="B30" s="2"/>
      <c r="C30" s="2"/>
      <c r="D30" s="2"/>
      <c r="E30" s="2"/>
    </row>
    <row r="31" spans="2:5" hidden="1" x14ac:dyDescent="0.2">
      <c r="B31" s="2"/>
      <c r="C31" s="2"/>
      <c r="D31" s="2"/>
      <c r="E31" s="2"/>
    </row>
    <row r="32" spans="2:5" hidden="1" x14ac:dyDescent="0.2">
      <c r="B32" s="2"/>
      <c r="C32" s="2"/>
      <c r="D32" s="2"/>
      <c r="E32" s="2"/>
    </row>
    <row r="33" spans="2:5" hidden="1" x14ac:dyDescent="0.2">
      <c r="B33" s="2"/>
      <c r="C33" s="2"/>
      <c r="D33" s="2"/>
      <c r="E33" s="2"/>
    </row>
    <row r="34" spans="2:5" hidden="1" x14ac:dyDescent="0.2">
      <c r="B34" s="2"/>
      <c r="C34" s="2"/>
      <c r="D34" s="2"/>
      <c r="E34" s="2"/>
    </row>
    <row r="35" spans="2:5" hidden="1" x14ac:dyDescent="0.2">
      <c r="B35" s="2"/>
      <c r="C35" s="2"/>
      <c r="D35" s="2"/>
      <c r="E35" s="2"/>
    </row>
    <row r="36" spans="2:5" hidden="1" x14ac:dyDescent="0.2">
      <c r="B36" s="2"/>
      <c r="C36" s="2"/>
      <c r="D36" s="2"/>
      <c r="E36" s="2"/>
    </row>
    <row r="37" spans="2:5" hidden="1" x14ac:dyDescent="0.2">
      <c r="B37" s="2"/>
      <c r="C37" s="2"/>
      <c r="D37" s="2"/>
      <c r="E37" s="2"/>
    </row>
    <row r="38" spans="2:5" hidden="1" x14ac:dyDescent="0.2">
      <c r="B38" s="2"/>
      <c r="C38" s="2"/>
      <c r="D38" s="2"/>
      <c r="E38" s="2"/>
    </row>
    <row r="39" spans="2:5" hidden="1" x14ac:dyDescent="0.2">
      <c r="B39" s="2"/>
      <c r="C39" s="2"/>
      <c r="D39" s="2"/>
      <c r="E39" s="2"/>
    </row>
    <row r="40" spans="2:5" hidden="1" x14ac:dyDescent="0.2">
      <c r="B40" s="2"/>
      <c r="C40" s="2"/>
      <c r="D40" s="2"/>
      <c r="E40" s="2"/>
    </row>
    <row r="41" spans="2:5" hidden="1" x14ac:dyDescent="0.2">
      <c r="B41" s="2"/>
      <c r="C41" s="2"/>
      <c r="D41" s="2"/>
      <c r="E41" s="2"/>
    </row>
    <row r="42" spans="2:5" hidden="1" x14ac:dyDescent="0.2">
      <c r="B42" s="2"/>
      <c r="C42" s="2"/>
      <c r="D42" s="2"/>
      <c r="E42" s="2"/>
    </row>
    <row r="43" spans="2:5" hidden="1" x14ac:dyDescent="0.2">
      <c r="B43" s="2"/>
      <c r="C43" s="2"/>
      <c r="D43" s="2"/>
      <c r="E43" s="2"/>
    </row>
    <row r="44" spans="2:5" hidden="1" x14ac:dyDescent="0.2">
      <c r="B44" s="2"/>
      <c r="C44" s="2"/>
      <c r="D44" s="2"/>
      <c r="E44" s="2"/>
    </row>
    <row r="45" spans="2:5" hidden="1" x14ac:dyDescent="0.2">
      <c r="B45" s="2"/>
      <c r="C45" s="2"/>
      <c r="D45" s="2"/>
      <c r="E45" s="2"/>
    </row>
    <row r="46" spans="2:5" hidden="1" x14ac:dyDescent="0.2">
      <c r="B46" s="2"/>
      <c r="C46" s="2"/>
      <c r="D46" s="2"/>
      <c r="E46" s="2"/>
    </row>
    <row r="47" spans="2:5" hidden="1" x14ac:dyDescent="0.2">
      <c r="B47" s="2"/>
      <c r="C47" s="2"/>
      <c r="D47" s="2"/>
      <c r="E47" s="2"/>
    </row>
    <row r="48" spans="2:5" hidden="1" x14ac:dyDescent="0.2">
      <c r="B48" s="2"/>
      <c r="C48" s="2"/>
      <c r="D48" s="2"/>
      <c r="E48" s="2"/>
    </row>
    <row r="49" spans="2:5" hidden="1" x14ac:dyDescent="0.2">
      <c r="B49" s="2"/>
      <c r="C49" s="2"/>
      <c r="D49" s="2"/>
      <c r="E49" s="2"/>
    </row>
    <row r="50" spans="2:5" hidden="1" x14ac:dyDescent="0.2">
      <c r="B50" s="2"/>
      <c r="C50" s="2"/>
      <c r="D50" s="2"/>
      <c r="E50" s="2"/>
    </row>
    <row r="51" spans="2:5" hidden="1" x14ac:dyDescent="0.2">
      <c r="B51" s="2"/>
      <c r="C51" s="2"/>
      <c r="D51" s="2"/>
      <c r="E51" s="2"/>
    </row>
    <row r="52" spans="2:5" hidden="1" x14ac:dyDescent="0.2">
      <c r="B52" s="2"/>
      <c r="C52" s="2"/>
      <c r="D52" s="2"/>
      <c r="E52" s="2"/>
    </row>
    <row r="53" spans="2:5" hidden="1" x14ac:dyDescent="0.2">
      <c r="B53" s="2"/>
      <c r="C53" s="2"/>
      <c r="D53" s="2"/>
      <c r="E53" s="2"/>
    </row>
    <row r="54" spans="2:5" hidden="1" x14ac:dyDescent="0.2">
      <c r="B54" s="2"/>
      <c r="C54" s="2"/>
      <c r="D54" s="2"/>
      <c r="E54" s="2"/>
    </row>
    <row r="55" spans="2:5" hidden="1" x14ac:dyDescent="0.2">
      <c r="B55" s="2"/>
      <c r="C55" s="2"/>
      <c r="D55" s="2"/>
      <c r="E55" s="2"/>
    </row>
    <row r="56" spans="2:5" hidden="1" x14ac:dyDescent="0.2">
      <c r="B56" s="2"/>
      <c r="C56" s="2"/>
      <c r="D56" s="2"/>
      <c r="E56" s="2"/>
    </row>
    <row r="57" spans="2:5" hidden="1" x14ac:dyDescent="0.2">
      <c r="B57" s="2"/>
      <c r="C57" s="2"/>
      <c r="D57" s="2"/>
      <c r="E57" s="2"/>
    </row>
    <row r="58" spans="2:5" hidden="1" x14ac:dyDescent="0.2">
      <c r="B58" s="2"/>
      <c r="C58" s="2"/>
      <c r="D58" s="2"/>
      <c r="E58" s="2"/>
    </row>
    <row r="59" spans="2:5" hidden="1" x14ac:dyDescent="0.2">
      <c r="B59" s="2"/>
      <c r="C59" s="2"/>
      <c r="D59" s="2"/>
      <c r="E59" s="2"/>
    </row>
    <row r="60" spans="2:5" hidden="1" x14ac:dyDescent="0.2">
      <c r="B60" s="2"/>
      <c r="C60" s="2"/>
      <c r="D60" s="2"/>
      <c r="E60" s="2"/>
    </row>
    <row r="61" spans="2:5" hidden="1" x14ac:dyDescent="0.2">
      <c r="B61" s="4"/>
      <c r="C61" s="4"/>
      <c r="D61" s="4"/>
      <c r="E61" s="4"/>
    </row>
    <row r="62" spans="2:5" hidden="1" x14ac:dyDescent="0.2">
      <c r="B62" s="2"/>
      <c r="C62" s="2"/>
      <c r="D62" s="2"/>
      <c r="E62" s="2"/>
    </row>
    <row r="63" spans="2:5" hidden="1" x14ac:dyDescent="0.2">
      <c r="B63" s="2"/>
      <c r="C63" s="2"/>
      <c r="D63" s="2"/>
      <c r="E63" s="2"/>
    </row>
    <row r="64" spans="2:5" hidden="1" x14ac:dyDescent="0.2">
      <c r="B64" s="3"/>
      <c r="C64" s="3"/>
      <c r="D64" s="3"/>
      <c r="E64" s="3"/>
    </row>
    <row r="65" spans="2:5" hidden="1" x14ac:dyDescent="0.2">
      <c r="B65" s="2"/>
      <c r="C65" s="2"/>
      <c r="D65" s="2"/>
      <c r="E65" s="2"/>
    </row>
    <row r="66" spans="2:5" hidden="1" x14ac:dyDescent="0.2">
      <c r="B66" s="2"/>
      <c r="C66" s="2"/>
      <c r="D66" s="2"/>
      <c r="E66" s="2"/>
    </row>
    <row r="67" spans="2:5" hidden="1" x14ac:dyDescent="0.2">
      <c r="B67" s="2"/>
      <c r="C67" s="2"/>
      <c r="D67" s="2"/>
      <c r="E67" s="2"/>
    </row>
    <row r="68" spans="2:5" hidden="1" x14ac:dyDescent="0.2">
      <c r="B68" s="2"/>
      <c r="C68" s="2"/>
      <c r="D68" s="2"/>
      <c r="E68" s="2"/>
    </row>
    <row r="69" spans="2:5" hidden="1" x14ac:dyDescent="0.2">
      <c r="B69" s="2"/>
      <c r="C69" s="2"/>
      <c r="D69" s="2"/>
      <c r="E69" s="2"/>
    </row>
    <row r="70" spans="2:5" hidden="1" x14ac:dyDescent="0.2">
      <c r="B70" s="2"/>
      <c r="C70" s="2"/>
      <c r="D70" s="2"/>
      <c r="E70" s="2"/>
    </row>
    <row r="71" spans="2:5" hidden="1" x14ac:dyDescent="0.2">
      <c r="B71" s="2"/>
      <c r="C71" s="2"/>
      <c r="D71" s="2"/>
      <c r="E71" s="2"/>
    </row>
    <row r="72" spans="2:5" hidden="1" x14ac:dyDescent="0.2">
      <c r="B72" s="2"/>
      <c r="C72" s="2"/>
      <c r="D72" s="2"/>
      <c r="E72" s="2"/>
    </row>
    <row r="73" spans="2:5" hidden="1" x14ac:dyDescent="0.2">
      <c r="B73" s="2"/>
      <c r="C73" s="2"/>
      <c r="D73" s="2"/>
      <c r="E73" s="2"/>
    </row>
    <row r="74" spans="2:5" hidden="1" x14ac:dyDescent="0.2">
      <c r="B74" s="2"/>
      <c r="C74" s="2"/>
      <c r="D74" s="2"/>
      <c r="E74" s="2"/>
    </row>
    <row r="75" spans="2:5" hidden="1" x14ac:dyDescent="0.2">
      <c r="B75" s="2"/>
      <c r="C75" s="2"/>
      <c r="D75" s="2"/>
      <c r="E75" s="2"/>
    </row>
    <row r="76" spans="2:5" hidden="1" x14ac:dyDescent="0.2">
      <c r="B76" s="2"/>
      <c r="C76" s="2"/>
      <c r="D76" s="2"/>
      <c r="E76" s="2"/>
    </row>
    <row r="77" spans="2:5" hidden="1" x14ac:dyDescent="0.2">
      <c r="B77" s="2"/>
      <c r="C77" s="2"/>
      <c r="D77" s="2"/>
      <c r="E77" s="2"/>
    </row>
    <row r="78" spans="2:5" hidden="1" x14ac:dyDescent="0.2">
      <c r="B78" s="2"/>
      <c r="C78" s="2"/>
      <c r="D78" s="2"/>
      <c r="E78" s="2"/>
    </row>
    <row r="79" spans="2:5" hidden="1" x14ac:dyDescent="0.2">
      <c r="B79" s="2"/>
      <c r="C79" s="2"/>
      <c r="D79" s="2"/>
      <c r="E79" s="2"/>
    </row>
    <row r="80" spans="2:5" hidden="1" x14ac:dyDescent="0.2">
      <c r="B80" s="2"/>
      <c r="C80" s="2"/>
      <c r="D80" s="2"/>
      <c r="E80" s="2"/>
    </row>
    <row r="81" spans="2:5" hidden="1" x14ac:dyDescent="0.2">
      <c r="B81" s="2"/>
      <c r="C81" s="2"/>
      <c r="D81" s="2"/>
      <c r="E81" s="2"/>
    </row>
    <row r="82" spans="2:5" hidden="1" x14ac:dyDescent="0.2">
      <c r="B82" s="2"/>
      <c r="C82" s="2"/>
      <c r="D82" s="2"/>
      <c r="E82" s="2"/>
    </row>
    <row r="83" spans="2:5" hidden="1" x14ac:dyDescent="0.2">
      <c r="B83" s="2"/>
      <c r="C83" s="2"/>
      <c r="D83" s="2"/>
      <c r="E83" s="2"/>
    </row>
    <row r="84" spans="2:5" hidden="1" x14ac:dyDescent="0.2">
      <c r="B84" s="2"/>
      <c r="C84" s="2"/>
      <c r="D84" s="2"/>
      <c r="E84" s="2"/>
    </row>
    <row r="85" spans="2:5" hidden="1" x14ac:dyDescent="0.2">
      <c r="B85" s="2"/>
      <c r="C85" s="2"/>
      <c r="D85" s="2"/>
      <c r="E85" s="2"/>
    </row>
    <row r="86" spans="2:5" hidden="1" x14ac:dyDescent="0.2">
      <c r="B86" s="2"/>
      <c r="C86" s="2"/>
      <c r="D86" s="2"/>
      <c r="E86" s="2"/>
    </row>
    <row r="87" spans="2:5" hidden="1" x14ac:dyDescent="0.2">
      <c r="B87" s="2"/>
      <c r="C87" s="2"/>
      <c r="D87" s="2"/>
      <c r="E87" s="2"/>
    </row>
    <row r="88" spans="2:5" hidden="1" x14ac:dyDescent="0.2">
      <c r="B88" s="2"/>
      <c r="C88" s="2"/>
      <c r="D88" s="2"/>
      <c r="E88" s="2"/>
    </row>
    <row r="89" spans="2:5" hidden="1" x14ac:dyDescent="0.2">
      <c r="B89" s="2"/>
      <c r="C89" s="2"/>
      <c r="D89" s="2"/>
      <c r="E89" s="2"/>
    </row>
    <row r="90" spans="2:5" hidden="1" x14ac:dyDescent="0.2">
      <c r="B90" s="2"/>
      <c r="C90" s="2"/>
      <c r="D90" s="2"/>
      <c r="E90" s="2"/>
    </row>
    <row r="91" spans="2:5" hidden="1" x14ac:dyDescent="0.2">
      <c r="B91" s="2"/>
      <c r="C91" s="2"/>
      <c r="D91" s="2"/>
      <c r="E91" s="2"/>
    </row>
    <row r="92" spans="2:5" hidden="1" x14ac:dyDescent="0.2">
      <c r="B92" s="2"/>
      <c r="C92" s="2"/>
      <c r="D92" s="2"/>
      <c r="E92" s="2"/>
    </row>
    <row r="93" spans="2:5" hidden="1" x14ac:dyDescent="0.2">
      <c r="B93" s="2"/>
      <c r="C93" s="2"/>
      <c r="D93" s="2"/>
      <c r="E93" s="2"/>
    </row>
    <row r="94" spans="2:5" hidden="1" x14ac:dyDescent="0.2">
      <c r="B94" s="2"/>
      <c r="C94" s="2"/>
      <c r="D94" s="2"/>
      <c r="E94" s="2"/>
    </row>
    <row r="95" spans="2:5" hidden="1" x14ac:dyDescent="0.2">
      <c r="B95" s="2"/>
      <c r="C95" s="2"/>
      <c r="D95" s="2"/>
      <c r="E95" s="2"/>
    </row>
    <row r="96" spans="2:5" hidden="1" x14ac:dyDescent="0.2">
      <c r="B96" s="2"/>
      <c r="C96" s="2"/>
      <c r="D96" s="2"/>
      <c r="E96" s="2"/>
    </row>
    <row r="97" spans="2:5" hidden="1" x14ac:dyDescent="0.2">
      <c r="B97" s="2"/>
      <c r="C97" s="2"/>
      <c r="D97" s="2"/>
      <c r="E97" s="2"/>
    </row>
    <row r="98" spans="2:5" hidden="1" x14ac:dyDescent="0.2">
      <c r="B98" s="2"/>
      <c r="C98" s="2"/>
      <c r="D98" s="2"/>
      <c r="E98" s="2"/>
    </row>
    <row r="99" spans="2:5" hidden="1" x14ac:dyDescent="0.2">
      <c r="B99" s="2"/>
      <c r="C99" s="2"/>
      <c r="D99" s="2"/>
      <c r="E99" s="2"/>
    </row>
    <row r="100" spans="2:5" hidden="1" x14ac:dyDescent="0.2">
      <c r="B100" s="2"/>
      <c r="C100" s="2"/>
      <c r="D100" s="2"/>
      <c r="E100" s="2"/>
    </row>
    <row r="101" spans="2:5" hidden="1" x14ac:dyDescent="0.2">
      <c r="B101" s="2"/>
      <c r="C101" s="2"/>
      <c r="D101" s="2"/>
      <c r="E101" s="2"/>
    </row>
    <row r="102" spans="2:5" hidden="1" x14ac:dyDescent="0.2">
      <c r="B102" s="2"/>
      <c r="C102" s="2"/>
      <c r="D102" s="2"/>
      <c r="E102" s="2"/>
    </row>
    <row r="103" spans="2:5" hidden="1" x14ac:dyDescent="0.2">
      <c r="B103" s="2"/>
      <c r="C103" s="2"/>
      <c r="D103" s="2"/>
      <c r="E103" s="2"/>
    </row>
    <row r="104" spans="2:5" hidden="1" x14ac:dyDescent="0.2">
      <c r="B104" s="2"/>
      <c r="C104" s="2"/>
      <c r="D104" s="2"/>
      <c r="E104" s="2"/>
    </row>
    <row r="105" spans="2:5" hidden="1" x14ac:dyDescent="0.2">
      <c r="B105" s="2"/>
      <c r="C105" s="2"/>
      <c r="D105" s="2"/>
      <c r="E105" s="2"/>
    </row>
    <row r="106" spans="2:5" hidden="1" x14ac:dyDescent="0.2">
      <c r="B106" s="2"/>
      <c r="C106" s="2"/>
      <c r="D106" s="2"/>
      <c r="E106" s="2"/>
    </row>
    <row r="107" spans="2:5" hidden="1" x14ac:dyDescent="0.2">
      <c r="B107" s="2"/>
      <c r="C107" s="2"/>
      <c r="D107" s="2"/>
      <c r="E107" s="2"/>
    </row>
    <row r="108" spans="2:5" hidden="1" x14ac:dyDescent="0.2">
      <c r="B108" s="2"/>
      <c r="C108" s="2"/>
      <c r="D108" s="2"/>
      <c r="E108" s="2"/>
    </row>
    <row r="109" spans="2:5" hidden="1" x14ac:dyDescent="0.2">
      <c r="B109" s="2"/>
      <c r="C109" s="2"/>
      <c r="D109" s="2"/>
      <c r="E109" s="2"/>
    </row>
    <row r="110" spans="2:5" hidden="1" x14ac:dyDescent="0.2">
      <c r="B110" s="2"/>
      <c r="C110" s="2"/>
      <c r="D110" s="2"/>
      <c r="E110" s="2"/>
    </row>
    <row r="111" spans="2:5" hidden="1" x14ac:dyDescent="0.2">
      <c r="B111" s="2"/>
      <c r="C111" s="2"/>
      <c r="D111" s="2"/>
      <c r="E111" s="2"/>
    </row>
    <row r="112" spans="2:5" hidden="1" x14ac:dyDescent="0.2">
      <c r="B112" s="2"/>
      <c r="C112" s="2"/>
      <c r="D112" s="2"/>
      <c r="E112" s="2"/>
    </row>
    <row r="113" spans="2:5" hidden="1" x14ac:dyDescent="0.2">
      <c r="B113" s="2"/>
      <c r="C113" s="2"/>
      <c r="D113" s="2"/>
      <c r="E113" s="2"/>
    </row>
    <row r="114" spans="2:5" hidden="1" x14ac:dyDescent="0.2">
      <c r="B114" s="2"/>
      <c r="C114" s="2"/>
      <c r="D114" s="2"/>
      <c r="E114" s="2"/>
    </row>
    <row r="115" spans="2:5" hidden="1" x14ac:dyDescent="0.2">
      <c r="B115" s="2"/>
      <c r="C115" s="2"/>
      <c r="D115" s="2"/>
      <c r="E115" s="2"/>
    </row>
    <row r="116" spans="2:5" hidden="1" x14ac:dyDescent="0.2">
      <c r="B116" s="2"/>
      <c r="C116" s="2"/>
      <c r="D116" s="2"/>
      <c r="E116" s="2"/>
    </row>
    <row r="117" spans="2:5" hidden="1" x14ac:dyDescent="0.2">
      <c r="B117" s="2"/>
      <c r="C117" s="2"/>
      <c r="D117" s="2"/>
      <c r="E117" s="2"/>
    </row>
    <row r="118" spans="2:5" hidden="1" x14ac:dyDescent="0.2">
      <c r="B118" s="2"/>
      <c r="C118" s="2"/>
      <c r="D118" s="2"/>
      <c r="E118" s="2"/>
    </row>
    <row r="119" spans="2:5" hidden="1" x14ac:dyDescent="0.2">
      <c r="B119" s="2"/>
      <c r="C119" s="2"/>
      <c r="D119" s="2"/>
      <c r="E119" s="2"/>
    </row>
    <row r="120" spans="2:5" hidden="1" x14ac:dyDescent="0.2">
      <c r="B120" s="2"/>
      <c r="C120" s="2"/>
      <c r="D120" s="2"/>
      <c r="E120" s="2"/>
    </row>
    <row r="121" spans="2:5" hidden="1" x14ac:dyDescent="0.2">
      <c r="B121" s="2"/>
      <c r="C121" s="2"/>
      <c r="D121" s="2"/>
      <c r="E121" s="2"/>
    </row>
    <row r="122" spans="2:5" hidden="1" x14ac:dyDescent="0.2">
      <c r="B122" s="2"/>
      <c r="C122" s="2"/>
      <c r="D122" s="2"/>
      <c r="E122" s="2"/>
    </row>
    <row r="123" spans="2:5" hidden="1" x14ac:dyDescent="0.2">
      <c r="B123" s="2"/>
      <c r="C123" s="2"/>
      <c r="D123" s="2"/>
      <c r="E123" s="2"/>
    </row>
    <row r="124" spans="2:5" hidden="1" x14ac:dyDescent="0.2">
      <c r="B124" s="2"/>
      <c r="C124" s="2"/>
      <c r="D124" s="2"/>
      <c r="E124" s="2"/>
    </row>
    <row r="125" spans="2:5" hidden="1" x14ac:dyDescent="0.2">
      <c r="B125" s="2"/>
      <c r="C125" s="2"/>
      <c r="D125" s="2"/>
      <c r="E125" s="2"/>
    </row>
    <row r="126" spans="2:5" hidden="1" x14ac:dyDescent="0.2">
      <c r="B126" s="2"/>
      <c r="C126" s="2"/>
      <c r="D126" s="2"/>
      <c r="E126" s="2"/>
    </row>
    <row r="127" spans="2:5" hidden="1" x14ac:dyDescent="0.2">
      <c r="B127" s="2"/>
      <c r="C127" s="2"/>
      <c r="D127" s="2"/>
      <c r="E127" s="2"/>
    </row>
    <row r="128" spans="2:5" hidden="1" x14ac:dyDescent="0.2">
      <c r="B128" s="2"/>
      <c r="C128" s="2"/>
      <c r="D128" s="2"/>
      <c r="E128" s="2"/>
    </row>
    <row r="129" spans="2:5" hidden="1" x14ac:dyDescent="0.2">
      <c r="B129" s="2"/>
      <c r="C129" s="2"/>
      <c r="D129" s="2"/>
      <c r="E129" s="2"/>
    </row>
    <row r="130" spans="2:5" hidden="1" x14ac:dyDescent="0.2">
      <c r="B130" s="2"/>
      <c r="C130" s="2"/>
      <c r="D130" s="2"/>
      <c r="E130" s="2"/>
    </row>
    <row r="131" spans="2:5" hidden="1" x14ac:dyDescent="0.2">
      <c r="B131" s="2"/>
      <c r="C131" s="2"/>
      <c r="D131" s="2"/>
      <c r="E131" s="2"/>
    </row>
    <row r="132" spans="2:5" hidden="1" x14ac:dyDescent="0.2">
      <c r="B132" s="2"/>
      <c r="C132" s="2"/>
      <c r="D132" s="2"/>
      <c r="E132" s="2"/>
    </row>
    <row r="133" spans="2:5" hidden="1" x14ac:dyDescent="0.2">
      <c r="B133" s="2"/>
      <c r="C133" s="2"/>
      <c r="D133" s="2"/>
      <c r="E133" s="2"/>
    </row>
    <row r="134" spans="2:5" hidden="1" x14ac:dyDescent="0.2">
      <c r="B134" s="2"/>
      <c r="C134" s="2"/>
      <c r="D134" s="2"/>
      <c r="E134" s="2"/>
    </row>
    <row r="135" spans="2:5" hidden="1" x14ac:dyDescent="0.2">
      <c r="B135" s="2"/>
      <c r="C135" s="2"/>
      <c r="D135" s="2"/>
      <c r="E135" s="2"/>
    </row>
    <row r="136" spans="2:5" hidden="1" x14ac:dyDescent="0.2">
      <c r="B136" s="2"/>
      <c r="C136" s="2"/>
      <c r="D136" s="2"/>
      <c r="E136" s="2"/>
    </row>
    <row r="137" spans="2:5" hidden="1" x14ac:dyDescent="0.2">
      <c r="B137" s="2"/>
      <c r="C137" s="2"/>
      <c r="D137" s="2"/>
      <c r="E137" s="2"/>
    </row>
    <row r="138" spans="2:5" hidden="1" x14ac:dyDescent="0.2">
      <c r="B138" s="2"/>
      <c r="C138" s="2"/>
      <c r="D138" s="2"/>
      <c r="E138" s="2"/>
    </row>
    <row r="139" spans="2:5" hidden="1" x14ac:dyDescent="0.2">
      <c r="B139" s="2"/>
      <c r="C139" s="2"/>
      <c r="D139" s="2"/>
      <c r="E139" s="2"/>
    </row>
    <row r="140" spans="2:5" hidden="1" x14ac:dyDescent="0.2">
      <c r="B140" s="2"/>
      <c r="C140" s="2"/>
      <c r="D140" s="2"/>
      <c r="E140" s="2"/>
    </row>
    <row r="141" spans="2:5" hidden="1" x14ac:dyDescent="0.2">
      <c r="B141" s="2"/>
      <c r="C141" s="2"/>
      <c r="D141" s="2"/>
      <c r="E141" s="2"/>
    </row>
    <row r="142" spans="2:5" hidden="1" x14ac:dyDescent="0.2">
      <c r="B142" s="2"/>
      <c r="C142" s="2"/>
      <c r="D142" s="2"/>
      <c r="E142" s="2"/>
    </row>
    <row r="143" spans="2:5" hidden="1" x14ac:dyDescent="0.2">
      <c r="B143" s="2"/>
      <c r="C143" s="2"/>
      <c r="D143" s="2"/>
      <c r="E143" s="2"/>
    </row>
    <row r="144" spans="2:5" hidden="1" x14ac:dyDescent="0.2">
      <c r="B144" s="2"/>
      <c r="C144" s="2"/>
      <c r="D144" s="2"/>
      <c r="E144" s="2"/>
    </row>
    <row r="145" spans="2:5" hidden="1" x14ac:dyDescent="0.2">
      <c r="B145" s="2"/>
      <c r="C145" s="2"/>
      <c r="D145" s="2"/>
      <c r="E145" s="2"/>
    </row>
    <row r="146" spans="2:5" hidden="1" x14ac:dyDescent="0.2">
      <c r="B146" s="2"/>
      <c r="C146" s="2"/>
      <c r="D146" s="2"/>
      <c r="E146" s="2"/>
    </row>
    <row r="147" spans="2:5" hidden="1" x14ac:dyDescent="0.2">
      <c r="B147" s="2"/>
      <c r="C147" s="2"/>
      <c r="D147" s="2"/>
      <c r="E147" s="2"/>
    </row>
    <row r="148" spans="2:5" hidden="1" x14ac:dyDescent="0.2">
      <c r="B148" s="2"/>
      <c r="C148" s="2"/>
      <c r="D148" s="2"/>
      <c r="E148" s="2"/>
    </row>
    <row r="149" spans="2:5" hidden="1" x14ac:dyDescent="0.2">
      <c r="B149" s="2"/>
      <c r="C149" s="2"/>
      <c r="D149" s="2"/>
      <c r="E149" s="2"/>
    </row>
    <row r="150" spans="2:5" hidden="1" x14ac:dyDescent="0.2">
      <c r="B150" s="2"/>
      <c r="C150" s="2"/>
      <c r="D150" s="2"/>
      <c r="E150" s="2"/>
    </row>
    <row r="151" spans="2:5" hidden="1" x14ac:dyDescent="0.2">
      <c r="B151" s="2"/>
      <c r="C151" s="2"/>
      <c r="D151" s="2"/>
      <c r="E151" s="2"/>
    </row>
    <row r="152" spans="2:5" hidden="1" x14ac:dyDescent="0.2">
      <c r="B152" s="2"/>
      <c r="C152" s="2"/>
      <c r="D152" s="2"/>
      <c r="E152" s="2"/>
    </row>
    <row r="153" spans="2:5" hidden="1" x14ac:dyDescent="0.2">
      <c r="B153" s="2"/>
      <c r="C153" s="2"/>
      <c r="D153" s="2"/>
      <c r="E153" s="2"/>
    </row>
    <row r="154" spans="2:5" hidden="1" x14ac:dyDescent="0.2">
      <c r="B154" s="2"/>
      <c r="C154" s="2"/>
      <c r="D154" s="2"/>
      <c r="E154" s="2"/>
    </row>
    <row r="155" spans="2:5" hidden="1" x14ac:dyDescent="0.2">
      <c r="B155" s="2"/>
      <c r="C155" s="2"/>
      <c r="D155" s="2"/>
      <c r="E155" s="2"/>
    </row>
    <row r="156" spans="2:5" hidden="1" x14ac:dyDescent="0.2">
      <c r="B156" s="2"/>
      <c r="C156" s="2"/>
      <c r="D156" s="2"/>
      <c r="E156" s="2"/>
    </row>
    <row r="157" spans="2:5" hidden="1" x14ac:dyDescent="0.2">
      <c r="B157" s="2"/>
      <c r="C157" s="2"/>
      <c r="D157" s="2"/>
      <c r="E157" s="2"/>
    </row>
    <row r="158" spans="2:5" hidden="1" x14ac:dyDescent="0.2">
      <c r="B158" s="2"/>
      <c r="C158" s="2"/>
      <c r="D158" s="2"/>
      <c r="E158" s="2"/>
    </row>
    <row r="159" spans="2:5" hidden="1" x14ac:dyDescent="0.2">
      <c r="B159" s="2"/>
      <c r="C159" s="2"/>
      <c r="D159" s="2"/>
      <c r="E159" s="2"/>
    </row>
    <row r="160" spans="2:5" hidden="1" x14ac:dyDescent="0.2">
      <c r="B160" s="2"/>
      <c r="C160" s="2"/>
      <c r="D160" s="2"/>
      <c r="E160" s="2"/>
    </row>
    <row r="161" spans="2:5" hidden="1" x14ac:dyDescent="0.2">
      <c r="B161" s="2"/>
      <c r="C161" s="2"/>
      <c r="D161" s="2"/>
      <c r="E161" s="2"/>
    </row>
    <row r="162" spans="2:5" hidden="1" x14ac:dyDescent="0.2">
      <c r="B162" s="2"/>
      <c r="C162" s="2"/>
      <c r="D162" s="2"/>
      <c r="E162" s="2"/>
    </row>
    <row r="163" spans="2:5" hidden="1" x14ac:dyDescent="0.2">
      <c r="B163" s="2"/>
      <c r="C163" s="2"/>
      <c r="D163" s="2"/>
      <c r="E163" s="2"/>
    </row>
    <row r="164" spans="2:5" hidden="1" x14ac:dyDescent="0.2">
      <c r="B164" s="2"/>
      <c r="C164" s="2"/>
      <c r="D164" s="2"/>
      <c r="E164" s="2"/>
    </row>
    <row r="165" spans="2:5" hidden="1" x14ac:dyDescent="0.2">
      <c r="B165" s="2"/>
      <c r="C165" s="2"/>
      <c r="D165" s="2"/>
      <c r="E165" s="2"/>
    </row>
    <row r="166" spans="2:5" hidden="1" x14ac:dyDescent="0.2">
      <c r="B166" s="2"/>
      <c r="C166" s="2"/>
      <c r="D166" s="2"/>
      <c r="E166" s="2"/>
    </row>
    <row r="167" spans="2:5" hidden="1" x14ac:dyDescent="0.2">
      <c r="B167" s="2"/>
      <c r="C167" s="2"/>
      <c r="D167" s="2"/>
      <c r="E167" s="2"/>
    </row>
    <row r="168" spans="2:5" hidden="1" x14ac:dyDescent="0.2">
      <c r="B168" s="2"/>
      <c r="C168" s="2"/>
      <c r="D168" s="2"/>
      <c r="E168" s="2"/>
    </row>
    <row r="169" spans="2:5" hidden="1" x14ac:dyDescent="0.2">
      <c r="B169" s="2"/>
      <c r="C169" s="2"/>
      <c r="D169" s="2"/>
      <c r="E169" s="2"/>
    </row>
    <row r="170" spans="2:5" hidden="1" x14ac:dyDescent="0.2">
      <c r="B170" s="2"/>
      <c r="C170" s="2"/>
      <c r="D170" s="2"/>
      <c r="E170" s="2"/>
    </row>
    <row r="171" spans="2:5" hidden="1" x14ac:dyDescent="0.2">
      <c r="B171" s="2"/>
      <c r="C171" s="2"/>
      <c r="D171" s="2"/>
      <c r="E171" s="2"/>
    </row>
    <row r="172" spans="2:5" hidden="1" x14ac:dyDescent="0.2">
      <c r="B172" s="1"/>
      <c r="C172" s="1"/>
      <c r="D172" s="1"/>
      <c r="E172" s="1"/>
    </row>
    <row r="173" spans="2:5" hidden="1" x14ac:dyDescent="0.2">
      <c r="B173" s="1"/>
      <c r="C173" s="1"/>
      <c r="D173" s="1"/>
      <c r="E173" s="1"/>
    </row>
    <row r="174" spans="2:5" hidden="1" x14ac:dyDescent="0.2">
      <c r="B174" s="1"/>
      <c r="C174" s="1"/>
      <c r="D174" s="1"/>
      <c r="E174" s="1"/>
    </row>
    <row r="175" spans="2:5" hidden="1" x14ac:dyDescent="0.2">
      <c r="B175" s="1"/>
      <c r="C175" s="1"/>
      <c r="D175" s="1"/>
      <c r="E175" s="1"/>
    </row>
    <row r="176" spans="2:5" hidden="1" x14ac:dyDescent="0.2">
      <c r="B176" s="1"/>
      <c r="C176" s="1"/>
      <c r="D176" s="1"/>
      <c r="E176" s="1"/>
    </row>
    <row r="177" spans="2:5" hidden="1" x14ac:dyDescent="0.2">
      <c r="B177" s="1"/>
      <c r="C177" s="1"/>
      <c r="D177" s="1"/>
      <c r="E177" s="1"/>
    </row>
    <row r="178" spans="2:5" hidden="1" x14ac:dyDescent="0.2">
      <c r="B178" s="1"/>
      <c r="C178" s="1"/>
      <c r="D178" s="1"/>
      <c r="E178" s="1"/>
    </row>
    <row r="179" spans="2:5" hidden="1" x14ac:dyDescent="0.2">
      <c r="B179" s="1"/>
      <c r="C179" s="1"/>
      <c r="D179" s="1"/>
      <c r="E179" s="1"/>
    </row>
    <row r="180" spans="2:5" hidden="1" x14ac:dyDescent="0.2">
      <c r="B180" s="1"/>
      <c r="C180" s="1"/>
      <c r="D180" s="1"/>
      <c r="E180" s="1"/>
    </row>
    <row r="181" spans="2:5" hidden="1" x14ac:dyDescent="0.2">
      <c r="B181" s="1"/>
      <c r="C181" s="1"/>
      <c r="D181" s="1"/>
      <c r="E181" s="1"/>
    </row>
    <row r="182" spans="2:5" hidden="1" x14ac:dyDescent="0.2">
      <c r="B182" s="1"/>
      <c r="C182" s="1"/>
      <c r="D182" s="1"/>
      <c r="E182" s="1"/>
    </row>
    <row r="183" spans="2:5" hidden="1" x14ac:dyDescent="0.2">
      <c r="B183" s="1"/>
      <c r="C183" s="1"/>
      <c r="D183" s="1"/>
      <c r="E183" s="1"/>
    </row>
    <row r="184" spans="2:5" hidden="1" x14ac:dyDescent="0.2">
      <c r="B184" s="1"/>
      <c r="C184" s="1"/>
      <c r="D184" s="1"/>
      <c r="E184" s="1"/>
    </row>
    <row r="185" spans="2:5" hidden="1" x14ac:dyDescent="0.2">
      <c r="B185" s="1"/>
      <c r="C185" s="1"/>
      <c r="D185" s="1"/>
      <c r="E185" s="1"/>
    </row>
    <row r="186" spans="2:5" hidden="1" x14ac:dyDescent="0.2">
      <c r="B186" s="1"/>
      <c r="C186" s="1"/>
      <c r="D186" s="1"/>
      <c r="E186" s="1"/>
    </row>
    <row r="187" spans="2:5" hidden="1" x14ac:dyDescent="0.2">
      <c r="B187" s="1"/>
      <c r="C187" s="1"/>
      <c r="D187" s="1"/>
      <c r="E187" s="1"/>
    </row>
    <row r="188" spans="2:5" hidden="1" x14ac:dyDescent="0.2">
      <c r="B188" s="1"/>
      <c r="C188" s="1"/>
      <c r="D188" s="1"/>
      <c r="E188" s="1"/>
    </row>
    <row r="189" spans="2:5" hidden="1" x14ac:dyDescent="0.2">
      <c r="B189" s="1"/>
      <c r="C189" s="1"/>
      <c r="D189" s="1"/>
      <c r="E189" s="1"/>
    </row>
    <row r="190" spans="2:5" hidden="1" x14ac:dyDescent="0.2">
      <c r="B190" s="1"/>
      <c r="C190" s="1"/>
      <c r="D190" s="1"/>
      <c r="E190" s="1"/>
    </row>
    <row r="191" spans="2:5" hidden="1" x14ac:dyDescent="0.2">
      <c r="B191" s="1"/>
      <c r="C191" s="1"/>
      <c r="D191" s="1"/>
      <c r="E191" s="1"/>
    </row>
    <row r="192" spans="2:5" hidden="1" x14ac:dyDescent="0.2">
      <c r="B192" s="1"/>
      <c r="C192" s="1"/>
      <c r="D192" s="1"/>
      <c r="E192" s="1"/>
    </row>
    <row r="193" spans="2:5" hidden="1" x14ac:dyDescent="0.2">
      <c r="B193" s="1"/>
      <c r="C193" s="1"/>
      <c r="D193" s="1"/>
      <c r="E193" s="1"/>
    </row>
    <row r="194" spans="2:5" hidden="1" x14ac:dyDescent="0.2">
      <c r="B194" s="1"/>
      <c r="C194" s="1"/>
      <c r="D194" s="1"/>
      <c r="E194" s="1"/>
    </row>
    <row r="195" spans="2:5" hidden="1" x14ac:dyDescent="0.2">
      <c r="B195" s="1"/>
      <c r="C195" s="1"/>
      <c r="D195" s="1"/>
      <c r="E195" s="1"/>
    </row>
    <row r="196" spans="2:5" hidden="1" x14ac:dyDescent="0.2">
      <c r="B196" s="1"/>
      <c r="C196" s="1"/>
      <c r="D196" s="1"/>
      <c r="E196" s="1"/>
    </row>
    <row r="197" spans="2:5" hidden="1" x14ac:dyDescent="0.2">
      <c r="B197" s="1"/>
      <c r="C197" s="1"/>
      <c r="D197" s="1"/>
      <c r="E197" s="1"/>
    </row>
    <row r="198" spans="2:5" hidden="1" x14ac:dyDescent="0.2">
      <c r="B198" s="1"/>
      <c r="C198" s="1"/>
      <c r="D198" s="1"/>
      <c r="E198" s="1"/>
    </row>
    <row r="199" spans="2:5" hidden="1" x14ac:dyDescent="0.2">
      <c r="B199" s="1"/>
      <c r="C199" s="1"/>
      <c r="D199" s="1"/>
      <c r="E199" s="1"/>
    </row>
    <row r="200" spans="2:5" hidden="1" x14ac:dyDescent="0.2">
      <c r="B200" s="1"/>
      <c r="C200" s="1"/>
      <c r="D200" s="1"/>
      <c r="E200" s="1"/>
    </row>
    <row r="201" spans="2:5" hidden="1" x14ac:dyDescent="0.2">
      <c r="B201" s="1"/>
      <c r="C201" s="1"/>
      <c r="D201" s="1"/>
      <c r="E201" s="1"/>
    </row>
    <row r="202" spans="2:5" hidden="1" x14ac:dyDescent="0.2">
      <c r="B202" s="1"/>
      <c r="C202" s="1"/>
      <c r="D202" s="1"/>
      <c r="E202" s="1"/>
    </row>
    <row r="203" spans="2:5" hidden="1" x14ac:dyDescent="0.2">
      <c r="B203" s="1"/>
      <c r="C203" s="1"/>
      <c r="D203" s="1"/>
      <c r="E203" s="1"/>
    </row>
    <row r="204" spans="2:5" hidden="1" x14ac:dyDescent="0.2">
      <c r="B204" s="1"/>
      <c r="C204" s="1"/>
      <c r="D204" s="1"/>
      <c r="E204" s="1"/>
    </row>
    <row r="205" spans="2:5" hidden="1" x14ac:dyDescent="0.2">
      <c r="B205" s="1"/>
      <c r="C205" s="1"/>
      <c r="D205" s="1"/>
      <c r="E205" s="1"/>
    </row>
    <row r="206" spans="2:5" hidden="1" x14ac:dyDescent="0.2">
      <c r="B206" s="1"/>
      <c r="C206" s="1"/>
      <c r="D206" s="1"/>
      <c r="E206" s="1"/>
    </row>
    <row r="207" spans="2:5" hidden="1" x14ac:dyDescent="0.2">
      <c r="B207" s="1"/>
      <c r="C207" s="1"/>
      <c r="D207" s="1"/>
      <c r="E207" s="1"/>
    </row>
    <row r="208" spans="2:5" hidden="1" x14ac:dyDescent="0.2">
      <c r="B208" s="1"/>
      <c r="C208" s="1"/>
      <c r="D208" s="1"/>
      <c r="E208" s="1"/>
    </row>
    <row r="209" spans="2:5" hidden="1" x14ac:dyDescent="0.2">
      <c r="B209" s="1"/>
      <c r="C209" s="1"/>
      <c r="D209" s="1"/>
      <c r="E209" s="1"/>
    </row>
    <row r="210" spans="2:5" hidden="1" x14ac:dyDescent="0.2">
      <c r="B210" s="1"/>
      <c r="C210" s="1"/>
      <c r="D210" s="1"/>
      <c r="E210" s="1"/>
    </row>
    <row r="211" spans="2:5" hidden="1" x14ac:dyDescent="0.2">
      <c r="B211" s="1"/>
      <c r="C211" s="1"/>
      <c r="D211" s="1"/>
      <c r="E211" s="1"/>
    </row>
    <row r="212" spans="2:5" hidden="1" x14ac:dyDescent="0.2">
      <c r="B212" s="1"/>
      <c r="C212" s="1"/>
      <c r="D212" s="1"/>
      <c r="E212" s="1"/>
    </row>
    <row r="213" spans="2:5" hidden="1" x14ac:dyDescent="0.2">
      <c r="B213" s="1"/>
      <c r="C213" s="1"/>
      <c r="D213" s="1"/>
      <c r="E213" s="1"/>
    </row>
    <row r="214" spans="2:5" hidden="1" x14ac:dyDescent="0.2">
      <c r="B214" s="1"/>
      <c r="C214" s="1"/>
      <c r="D214" s="1"/>
      <c r="E214" s="1"/>
    </row>
    <row r="215" spans="2:5" hidden="1" x14ac:dyDescent="0.2">
      <c r="B215" s="1"/>
      <c r="C215" s="1"/>
      <c r="D215" s="1"/>
      <c r="E215" s="1"/>
    </row>
    <row r="216" spans="2:5" hidden="1" x14ac:dyDescent="0.2">
      <c r="B216" s="1"/>
      <c r="C216" s="1"/>
      <c r="D216" s="1"/>
      <c r="E216" s="1"/>
    </row>
    <row r="217" spans="2:5" hidden="1" x14ac:dyDescent="0.2">
      <c r="B217" s="1"/>
      <c r="C217" s="1"/>
      <c r="D217" s="1"/>
      <c r="E217" s="1"/>
    </row>
    <row r="218" spans="2:5" hidden="1" x14ac:dyDescent="0.2">
      <c r="B218" s="1"/>
      <c r="C218" s="1"/>
      <c r="D218" s="1"/>
      <c r="E218" s="1"/>
    </row>
    <row r="219" spans="2:5" hidden="1" x14ac:dyDescent="0.2">
      <c r="B219" s="1"/>
      <c r="C219" s="1"/>
      <c r="D219" s="1"/>
      <c r="E219" s="1"/>
    </row>
    <row r="220" spans="2:5" hidden="1" x14ac:dyDescent="0.2">
      <c r="B220" s="1"/>
      <c r="C220" s="1"/>
      <c r="D220" s="1"/>
      <c r="E220" s="1"/>
    </row>
    <row r="221" spans="2:5" hidden="1" x14ac:dyDescent="0.2">
      <c r="B221" s="1"/>
      <c r="C221" s="1"/>
      <c r="D221" s="1"/>
      <c r="E221" s="1"/>
    </row>
    <row r="222" spans="2:5" hidden="1" x14ac:dyDescent="0.2">
      <c r="B222" s="1"/>
      <c r="C222" s="1"/>
      <c r="D222" s="1"/>
      <c r="E222" s="1"/>
    </row>
    <row r="223" spans="2:5" hidden="1" x14ac:dyDescent="0.2">
      <c r="B223" s="1"/>
      <c r="C223" s="1"/>
      <c r="D223" s="1"/>
      <c r="E223" s="1"/>
    </row>
    <row r="224" spans="2:5" hidden="1" x14ac:dyDescent="0.2">
      <c r="B224" s="1"/>
      <c r="C224" s="1"/>
      <c r="D224" s="1"/>
      <c r="E224" s="1"/>
    </row>
    <row r="225" spans="2:5" hidden="1" x14ac:dyDescent="0.2">
      <c r="B225" s="1"/>
      <c r="C225" s="1"/>
      <c r="D225" s="1"/>
      <c r="E225" s="1"/>
    </row>
    <row r="226" spans="2:5" hidden="1" x14ac:dyDescent="0.2">
      <c r="B226" s="1"/>
      <c r="C226" s="1"/>
      <c r="D226" s="1"/>
      <c r="E226" s="1"/>
    </row>
    <row r="227" spans="2:5" hidden="1" x14ac:dyDescent="0.2">
      <c r="B227" s="1"/>
      <c r="C227" s="1"/>
      <c r="D227" s="1"/>
      <c r="E227" s="1"/>
    </row>
    <row r="228" spans="2:5" hidden="1" x14ac:dyDescent="0.2">
      <c r="B228" s="1"/>
      <c r="C228" s="1"/>
      <c r="D228" s="1"/>
      <c r="E228" s="1"/>
    </row>
    <row r="229" spans="2:5" hidden="1" x14ac:dyDescent="0.2">
      <c r="B229" s="1"/>
      <c r="C229" s="1"/>
      <c r="D229" s="1"/>
      <c r="E229" s="1"/>
    </row>
    <row r="230" spans="2:5" hidden="1" x14ac:dyDescent="0.2">
      <c r="B230" s="1"/>
      <c r="C230" s="1"/>
      <c r="D230" s="1"/>
      <c r="E230" s="1"/>
    </row>
    <row r="231" spans="2:5" hidden="1" x14ac:dyDescent="0.2">
      <c r="B231" s="1"/>
      <c r="C231" s="1"/>
      <c r="D231" s="1"/>
      <c r="E231" s="1"/>
    </row>
    <row r="232" spans="2:5" hidden="1" x14ac:dyDescent="0.2">
      <c r="B232" s="1"/>
      <c r="C232" s="1"/>
      <c r="D232" s="1"/>
      <c r="E232" s="1"/>
    </row>
    <row r="233" spans="2:5" hidden="1" x14ac:dyDescent="0.2">
      <c r="B233" s="1"/>
      <c r="C233" s="1"/>
      <c r="D233" s="1"/>
      <c r="E233" s="1"/>
    </row>
    <row r="234" spans="2:5" hidden="1" x14ac:dyDescent="0.2">
      <c r="B234" s="1"/>
      <c r="C234" s="1"/>
      <c r="D234" s="1"/>
      <c r="E234" s="1"/>
    </row>
    <row r="235" spans="2:5" hidden="1" x14ac:dyDescent="0.2">
      <c r="B235" s="1"/>
      <c r="C235" s="1"/>
      <c r="D235" s="1"/>
      <c r="E235" s="1"/>
    </row>
    <row r="236" spans="2:5" hidden="1" x14ac:dyDescent="0.2">
      <c r="B236" s="1"/>
      <c r="C236" s="1"/>
      <c r="D236" s="1"/>
      <c r="E236" s="1"/>
    </row>
    <row r="237" spans="2:5" hidden="1" x14ac:dyDescent="0.2">
      <c r="B237" s="1"/>
      <c r="C237" s="1"/>
      <c r="D237" s="1"/>
      <c r="E237" s="1"/>
    </row>
    <row r="238" spans="2:5" hidden="1" x14ac:dyDescent="0.2">
      <c r="B238" s="1"/>
      <c r="C238" s="1"/>
      <c r="D238" s="1"/>
      <c r="E238" s="1"/>
    </row>
    <row r="239" spans="2:5" hidden="1" x14ac:dyDescent="0.2">
      <c r="B239" s="1"/>
      <c r="C239" s="1"/>
      <c r="D239" s="1"/>
      <c r="E239" s="1"/>
    </row>
    <row r="240" spans="2:5" hidden="1" x14ac:dyDescent="0.2">
      <c r="B240" s="1"/>
      <c r="C240" s="1"/>
      <c r="D240" s="1"/>
      <c r="E240" s="1"/>
    </row>
    <row r="241" spans="2:5" hidden="1" x14ac:dyDescent="0.2">
      <c r="B241" s="1"/>
      <c r="C241" s="1"/>
      <c r="D241" s="1"/>
      <c r="E241" s="1"/>
    </row>
    <row r="242" spans="2:5" hidden="1" x14ac:dyDescent="0.2">
      <c r="B242" s="1"/>
      <c r="C242" s="1"/>
      <c r="D242" s="1"/>
      <c r="E242" s="1"/>
    </row>
    <row r="243" spans="2:5" hidden="1" x14ac:dyDescent="0.2">
      <c r="B243" s="1"/>
      <c r="C243" s="1"/>
      <c r="D243" s="1"/>
      <c r="E243" s="1"/>
    </row>
    <row r="244" spans="2:5" hidden="1" x14ac:dyDescent="0.2">
      <c r="B244" s="1"/>
      <c r="C244" s="1"/>
      <c r="D244" s="1"/>
      <c r="E244" s="1"/>
    </row>
    <row r="245" spans="2:5" hidden="1" x14ac:dyDescent="0.2">
      <c r="B245" s="1"/>
      <c r="C245" s="1"/>
      <c r="D245" s="1"/>
      <c r="E245" s="1"/>
    </row>
    <row r="246" spans="2:5" hidden="1" x14ac:dyDescent="0.2">
      <c r="B246" s="1"/>
      <c r="C246" s="1"/>
      <c r="D246" s="1"/>
      <c r="E246" s="1"/>
    </row>
    <row r="247" spans="2:5" hidden="1" x14ac:dyDescent="0.2">
      <c r="B247" s="1"/>
      <c r="C247" s="1"/>
      <c r="D247" s="1"/>
      <c r="E247" s="1"/>
    </row>
    <row r="248" spans="2:5" hidden="1" x14ac:dyDescent="0.2">
      <c r="B248" s="1"/>
      <c r="C248" s="1"/>
      <c r="D248" s="1"/>
      <c r="E248" s="1"/>
    </row>
    <row r="249" spans="2:5" hidden="1" x14ac:dyDescent="0.2">
      <c r="B249" s="1"/>
      <c r="C249" s="1"/>
      <c r="D249" s="1"/>
      <c r="E249" s="1"/>
    </row>
    <row r="250" spans="2:5" hidden="1" x14ac:dyDescent="0.2">
      <c r="B250" s="1"/>
      <c r="C250" s="1"/>
      <c r="D250" s="1"/>
      <c r="E250" s="1"/>
    </row>
    <row r="251" spans="2:5" hidden="1" x14ac:dyDescent="0.2">
      <c r="B251" s="1"/>
      <c r="C251" s="1"/>
      <c r="D251" s="1"/>
      <c r="E251" s="1"/>
    </row>
    <row r="252" spans="2:5" hidden="1" x14ac:dyDescent="0.2">
      <c r="B252" s="1"/>
      <c r="C252" s="1"/>
      <c r="D252" s="1"/>
      <c r="E252" s="1"/>
    </row>
    <row r="253" spans="2:5" hidden="1" x14ac:dyDescent="0.2">
      <c r="B253" s="1"/>
      <c r="C253" s="1"/>
      <c r="D253" s="1"/>
      <c r="E253" s="1"/>
    </row>
    <row r="254" spans="2:5" hidden="1" x14ac:dyDescent="0.2">
      <c r="B254" s="1"/>
      <c r="C254" s="1"/>
      <c r="D254" s="1"/>
      <c r="E254" s="1"/>
    </row>
    <row r="255" spans="2:5" hidden="1" x14ac:dyDescent="0.2">
      <c r="B255" s="1"/>
      <c r="C255" s="1"/>
      <c r="D255" s="1"/>
      <c r="E255" s="1"/>
    </row>
    <row r="256" spans="2:5" hidden="1" x14ac:dyDescent="0.2">
      <c r="B256" s="1"/>
      <c r="C256" s="1"/>
      <c r="D256" s="1"/>
      <c r="E256" s="1"/>
    </row>
    <row r="257" spans="2:16" hidden="1" x14ac:dyDescent="0.2">
      <c r="B257" s="1"/>
      <c r="C257" s="1"/>
      <c r="D257" s="1"/>
      <c r="E257" s="1"/>
    </row>
    <row r="258" spans="2:16" hidden="1" x14ac:dyDescent="0.2">
      <c r="B258" s="1"/>
      <c r="C258" s="1"/>
      <c r="D258" s="1"/>
      <c r="E258" s="1"/>
    </row>
    <row r="259" spans="2:16" hidden="1" x14ac:dyDescent="0.2">
      <c r="B259" s="1"/>
      <c r="C259" s="1"/>
      <c r="D259" s="1"/>
      <c r="E259" s="1"/>
    </row>
    <row r="260" spans="2:16" hidden="1" x14ac:dyDescent="0.2">
      <c r="B260" s="1"/>
      <c r="C260" s="1"/>
      <c r="D260" s="1"/>
      <c r="E260" s="1"/>
    </row>
    <row r="261" spans="2:16" hidden="1" x14ac:dyDescent="0.2">
      <c r="B261" s="1"/>
      <c r="C261" s="1"/>
      <c r="D261" s="1"/>
      <c r="E261" s="1"/>
    </row>
    <row r="262" spans="2:16" hidden="1" x14ac:dyDescent="0.2">
      <c r="B262" s="1"/>
      <c r="C262" s="1"/>
      <c r="D262" s="1"/>
      <c r="E262" s="1"/>
    </row>
    <row r="263" spans="2:16" x14ac:dyDescent="0.2">
      <c r="B263" s="6" t="s">
        <v>51</v>
      </c>
      <c r="C263">
        <v>2</v>
      </c>
      <c r="D263">
        <f t="shared" ref="D263:D294" si="0">C263/$C$333*100</f>
        <v>0.78431372549019607</v>
      </c>
      <c r="K263" s="6" t="s">
        <v>117</v>
      </c>
      <c r="L263" s="9" t="s">
        <v>138</v>
      </c>
      <c r="N263" s="2" t="s">
        <v>132</v>
      </c>
      <c r="O263" s="9" t="s">
        <v>147</v>
      </c>
      <c r="P263" s="9" t="s">
        <v>147</v>
      </c>
    </row>
    <row r="264" spans="2:16" x14ac:dyDescent="0.2">
      <c r="B264" s="6" t="s">
        <v>64</v>
      </c>
      <c r="C264">
        <v>1</v>
      </c>
      <c r="D264">
        <f t="shared" si="0"/>
        <v>0.39215686274509803</v>
      </c>
      <c r="K264" s="6" t="s">
        <v>80</v>
      </c>
      <c r="L264" s="9" t="s">
        <v>138</v>
      </c>
      <c r="N264" s="6" t="str">
        <f>L512</f>
        <v>Sumatera Utara</v>
      </c>
      <c r="O264" s="10">
        <f>P264/$P$278</f>
        <v>1.9607843137254902E-2</v>
      </c>
      <c r="P264">
        <f>COUNTIF($L$263:$L$517,"Sumatera Utara")</f>
        <v>5</v>
      </c>
    </row>
    <row r="265" spans="2:16" x14ac:dyDescent="0.2">
      <c r="B265" s="6" t="s">
        <v>82</v>
      </c>
      <c r="C265">
        <v>1</v>
      </c>
      <c r="D265">
        <f t="shared" si="0"/>
        <v>0.39215686274509803</v>
      </c>
      <c r="K265" s="6" t="s">
        <v>20</v>
      </c>
      <c r="L265" s="9" t="s">
        <v>138</v>
      </c>
      <c r="N265" s="6" t="str">
        <f>L507</f>
        <v>Sumatera Barat</v>
      </c>
      <c r="O265" s="10">
        <f t="shared" ref="O265:O277" si="1">P265/$P$278</f>
        <v>7.8431372549019607E-3</v>
      </c>
      <c r="P265">
        <f>COUNTIF($L$263:$L$517,"Sumatera Barat")</f>
        <v>2</v>
      </c>
    </row>
    <row r="266" spans="2:16" x14ac:dyDescent="0.2">
      <c r="B266" s="6" t="s">
        <v>20</v>
      </c>
      <c r="C266">
        <v>2</v>
      </c>
      <c r="D266">
        <f t="shared" si="0"/>
        <v>0.78431372549019607</v>
      </c>
      <c r="K266" s="6" t="s">
        <v>20</v>
      </c>
      <c r="L266" s="9" t="s">
        <v>138</v>
      </c>
      <c r="N266" s="6" t="str">
        <f>L509</f>
        <v>Sumatera Selatan</v>
      </c>
      <c r="O266" s="10">
        <f t="shared" si="1"/>
        <v>1.1764705882352941E-2</v>
      </c>
      <c r="P266">
        <f>COUNTIF($L$263:$L$517,"Sumatera Selatan")</f>
        <v>3</v>
      </c>
    </row>
    <row r="267" spans="2:16" x14ac:dyDescent="0.2">
      <c r="B267" s="6" t="s">
        <v>122</v>
      </c>
      <c r="C267">
        <v>1</v>
      </c>
      <c r="D267">
        <f t="shared" si="0"/>
        <v>0.39215686274509803</v>
      </c>
      <c r="K267" s="6" t="s">
        <v>38</v>
      </c>
      <c r="L267" s="9" t="s">
        <v>124</v>
      </c>
      <c r="N267" s="6" t="str">
        <f>L501</f>
        <v>Lampung</v>
      </c>
      <c r="O267" s="10">
        <f t="shared" si="1"/>
        <v>1.1764705882352941E-2</v>
      </c>
      <c r="P267">
        <f>COUNTIF($L$263:$L$517,"Lampung")</f>
        <v>3</v>
      </c>
    </row>
    <row r="268" spans="2:16" x14ac:dyDescent="0.2">
      <c r="B268" s="6" t="s">
        <v>91</v>
      </c>
      <c r="C268">
        <v>1</v>
      </c>
      <c r="D268">
        <f t="shared" si="0"/>
        <v>0.39215686274509803</v>
      </c>
      <c r="K268" s="6" t="s">
        <v>38</v>
      </c>
      <c r="L268" s="9" t="s">
        <v>124</v>
      </c>
      <c r="N268" s="6" t="str">
        <f>L263</f>
        <v>Banten</v>
      </c>
      <c r="O268" s="10">
        <f t="shared" si="1"/>
        <v>1.5686274509803921E-2</v>
      </c>
      <c r="P268">
        <f>COUNTIF($L$263:$L$517,"Banten")</f>
        <v>4</v>
      </c>
    </row>
    <row r="269" spans="2:16" x14ac:dyDescent="0.2">
      <c r="B269" s="6" t="s">
        <v>15</v>
      </c>
      <c r="C269">
        <f>COUNTA(K465:K509)</f>
        <v>45</v>
      </c>
      <c r="D269">
        <f t="shared" si="0"/>
        <v>17.647058823529413</v>
      </c>
      <c r="K269" s="6" t="s">
        <v>38</v>
      </c>
      <c r="L269" s="9" t="s">
        <v>124</v>
      </c>
      <c r="N269" s="6" t="str">
        <f>L267</f>
        <v>DKI Jakarta</v>
      </c>
      <c r="O269" s="10">
        <f t="shared" si="1"/>
        <v>6.6666666666666666E-2</v>
      </c>
      <c r="P269">
        <f>COUNTIF($L$263:$L$517,"DKI Jakarta")</f>
        <v>17</v>
      </c>
    </row>
    <row r="270" spans="2:16" x14ac:dyDescent="0.2">
      <c r="B270" s="6" t="s">
        <v>85</v>
      </c>
      <c r="C270">
        <v>2</v>
      </c>
      <c r="D270">
        <f t="shared" si="0"/>
        <v>0.78431372549019607</v>
      </c>
      <c r="K270" s="6" t="s">
        <v>38</v>
      </c>
      <c r="L270" s="9" t="s">
        <v>124</v>
      </c>
      <c r="N270" s="6" t="str">
        <f>L284</f>
        <v>Jawa Barat</v>
      </c>
      <c r="O270" s="10">
        <f t="shared" si="1"/>
        <v>0.60392156862745094</v>
      </c>
      <c r="P270">
        <f>COUNTIF($L$263:$L$517,"Jawa Barat")</f>
        <v>154</v>
      </c>
    </row>
    <row r="271" spans="2:16" x14ac:dyDescent="0.2">
      <c r="B271" s="6" t="s">
        <v>70</v>
      </c>
      <c r="C271">
        <f>COUNTA(K459:K462)</f>
        <v>4</v>
      </c>
      <c r="D271">
        <f t="shared" si="0"/>
        <v>1.5686274509803921</v>
      </c>
      <c r="K271" s="6" t="s">
        <v>38</v>
      </c>
      <c r="L271" s="9" t="s">
        <v>124</v>
      </c>
      <c r="N271" s="6" t="str">
        <f>L438</f>
        <v>Jawa Tengah</v>
      </c>
      <c r="O271" s="10">
        <f t="shared" si="1"/>
        <v>0.12549019607843137</v>
      </c>
      <c r="P271">
        <f>COUNTIF($L$263:$L$517,"Jawa Tengah")</f>
        <v>32</v>
      </c>
    </row>
    <row r="272" spans="2:16" x14ac:dyDescent="0.2">
      <c r="B272" s="6" t="s">
        <v>131</v>
      </c>
      <c r="C272">
        <f>COUNTA(K406)</f>
        <v>1</v>
      </c>
      <c r="D272">
        <f t="shared" si="0"/>
        <v>0.39215686274509803</v>
      </c>
      <c r="K272" s="6" t="s">
        <v>38</v>
      </c>
      <c r="L272" s="9" t="s">
        <v>124</v>
      </c>
      <c r="N272" s="6" t="str">
        <f>L517</f>
        <v>Yogyakarta</v>
      </c>
      <c r="O272" s="10">
        <f t="shared" si="1"/>
        <v>3.9215686274509803E-3</v>
      </c>
      <c r="P272">
        <f>COUNTIF($L$263:$L$517,"Yogyakarta")</f>
        <v>1</v>
      </c>
    </row>
    <row r="273" spans="2:16" x14ac:dyDescent="0.2">
      <c r="B273" s="6" t="s">
        <v>45</v>
      </c>
      <c r="C273">
        <f>COUNTA(K407)</f>
        <v>1</v>
      </c>
      <c r="D273">
        <f t="shared" si="0"/>
        <v>0.39215686274509803</v>
      </c>
      <c r="K273" s="6" t="s">
        <v>38</v>
      </c>
      <c r="L273" s="9" t="s">
        <v>124</v>
      </c>
      <c r="N273" s="6" t="str">
        <f>L470</f>
        <v>Jawa Timur</v>
      </c>
      <c r="O273" s="10">
        <f t="shared" si="1"/>
        <v>0.11372549019607843</v>
      </c>
      <c r="P273">
        <f>COUNTIF($L$263:$L$517,"Jawa Timur")</f>
        <v>29</v>
      </c>
    </row>
    <row r="274" spans="2:16" x14ac:dyDescent="0.2">
      <c r="B274" s="6" t="s">
        <v>28</v>
      </c>
      <c r="C274">
        <v>2</v>
      </c>
      <c r="D274">
        <f t="shared" si="0"/>
        <v>0.78431372549019607</v>
      </c>
      <c r="K274" s="6" t="s">
        <v>38</v>
      </c>
      <c r="L274" s="9" t="s">
        <v>124</v>
      </c>
      <c r="N274" s="6" t="str">
        <f>L504</f>
        <v>NTT</v>
      </c>
      <c r="O274" s="10">
        <f t="shared" si="1"/>
        <v>3.9215686274509803E-3</v>
      </c>
      <c r="P274">
        <f>COUNTIF($L$263:$L$517,"NTT")</f>
        <v>1</v>
      </c>
    </row>
    <row r="275" spans="2:16" x14ac:dyDescent="0.2">
      <c r="B275" s="6" t="s">
        <v>130</v>
      </c>
      <c r="C275">
        <v>1</v>
      </c>
      <c r="D275">
        <f t="shared" si="0"/>
        <v>0.39215686274509803</v>
      </c>
      <c r="K275" s="6" t="s">
        <v>38</v>
      </c>
      <c r="L275" s="9" t="s">
        <v>124</v>
      </c>
      <c r="N275" s="6" t="str">
        <f>L499</f>
        <v>Kalimantan Timur</v>
      </c>
      <c r="O275" s="10">
        <f t="shared" si="1"/>
        <v>7.8431372549019607E-3</v>
      </c>
      <c r="P275">
        <f>COUNTIF($L$263:$L$517,"Kalimantan Timur")</f>
        <v>2</v>
      </c>
    </row>
    <row r="276" spans="2:16" x14ac:dyDescent="0.2">
      <c r="B276" s="6" t="s">
        <v>80</v>
      </c>
      <c r="C276">
        <v>1</v>
      </c>
      <c r="D276">
        <f t="shared" si="0"/>
        <v>0.39215686274509803</v>
      </c>
      <c r="K276" s="6" t="s">
        <v>38</v>
      </c>
      <c r="L276" s="9" t="s">
        <v>124</v>
      </c>
      <c r="N276" s="6" t="str">
        <f>L505</f>
        <v>Sulawesi Selatan</v>
      </c>
      <c r="O276" s="10">
        <f t="shared" si="1"/>
        <v>3.9215686274509803E-3</v>
      </c>
      <c r="P276">
        <f>COUNTIF($L$263:$L$517,"Sulawesi Selatan")</f>
        <v>1</v>
      </c>
    </row>
    <row r="277" spans="2:16" x14ac:dyDescent="0.2">
      <c r="B277" s="6" t="s">
        <v>77</v>
      </c>
      <c r="C277">
        <v>1</v>
      </c>
      <c r="D277">
        <f t="shared" si="0"/>
        <v>0.39215686274509803</v>
      </c>
      <c r="K277" s="6" t="s">
        <v>38</v>
      </c>
      <c r="L277" s="9" t="s">
        <v>124</v>
      </c>
      <c r="N277" s="6" t="str">
        <f>L506</f>
        <v>Sulawesi Utara</v>
      </c>
      <c r="O277" s="10">
        <f t="shared" si="1"/>
        <v>3.9215686274509803E-3</v>
      </c>
      <c r="P277">
        <f>COUNTIF($L$263:$L$517,"Sulawesi Utara")</f>
        <v>1</v>
      </c>
    </row>
    <row r="278" spans="2:16" x14ac:dyDescent="0.2">
      <c r="B278" s="6" t="s">
        <v>53</v>
      </c>
      <c r="C278">
        <v>1</v>
      </c>
      <c r="D278">
        <f t="shared" si="0"/>
        <v>0.39215686274509803</v>
      </c>
      <c r="K278" s="6" t="s">
        <v>38</v>
      </c>
      <c r="L278" s="9" t="s">
        <v>124</v>
      </c>
      <c r="P278">
        <f>SUM(P264:P277)</f>
        <v>255</v>
      </c>
    </row>
    <row r="279" spans="2:16" x14ac:dyDescent="0.2">
      <c r="B279" s="6" t="s">
        <v>87</v>
      </c>
      <c r="C279">
        <v>1</v>
      </c>
      <c r="D279">
        <f t="shared" si="0"/>
        <v>0.39215686274509803</v>
      </c>
      <c r="K279" s="6" t="s">
        <v>38</v>
      </c>
      <c r="L279" s="9" t="s">
        <v>124</v>
      </c>
    </row>
    <row r="280" spans="2:16" x14ac:dyDescent="0.2">
      <c r="B280" s="6" t="s">
        <v>114</v>
      </c>
      <c r="C280">
        <v>1</v>
      </c>
      <c r="D280">
        <f t="shared" si="0"/>
        <v>0.39215686274509803</v>
      </c>
      <c r="K280" s="6" t="s">
        <v>38</v>
      </c>
      <c r="L280" s="9" t="s">
        <v>124</v>
      </c>
    </row>
    <row r="281" spans="2:16" x14ac:dyDescent="0.2">
      <c r="B281" s="6" t="s">
        <v>72</v>
      </c>
      <c r="C281">
        <f>COUNTA(K414)</f>
        <v>1</v>
      </c>
      <c r="D281">
        <f t="shared" si="0"/>
        <v>0.39215686274509803</v>
      </c>
      <c r="K281" s="6" t="s">
        <v>38</v>
      </c>
      <c r="L281" s="9" t="s">
        <v>124</v>
      </c>
    </row>
    <row r="282" spans="2:16" x14ac:dyDescent="0.2">
      <c r="B282" s="6" t="s">
        <v>50</v>
      </c>
      <c r="C282">
        <v>5</v>
      </c>
      <c r="D282">
        <f t="shared" si="0"/>
        <v>1.9607843137254901</v>
      </c>
      <c r="K282" s="6" t="s">
        <v>38</v>
      </c>
      <c r="L282" s="9" t="s">
        <v>124</v>
      </c>
    </row>
    <row r="283" spans="2:16" x14ac:dyDescent="0.2">
      <c r="B283" s="6" t="s">
        <v>84</v>
      </c>
      <c r="C283">
        <v>2</v>
      </c>
      <c r="D283">
        <f t="shared" si="0"/>
        <v>0.78431372549019607</v>
      </c>
      <c r="K283" s="6" t="s">
        <v>38</v>
      </c>
      <c r="L283" s="9" t="s">
        <v>124</v>
      </c>
    </row>
    <row r="284" spans="2:16" x14ac:dyDescent="0.2">
      <c r="B284" s="6" t="s">
        <v>59</v>
      </c>
      <c r="C284">
        <v>1</v>
      </c>
      <c r="D284">
        <f t="shared" si="0"/>
        <v>0.39215686274509803</v>
      </c>
      <c r="K284" s="6" t="s">
        <v>21</v>
      </c>
      <c r="L284" s="9" t="s">
        <v>135</v>
      </c>
    </row>
    <row r="285" spans="2:16" x14ac:dyDescent="0.2">
      <c r="B285" s="6" t="s">
        <v>113</v>
      </c>
      <c r="C285">
        <f>COUNTA(K413)</f>
        <v>1</v>
      </c>
      <c r="D285">
        <f t="shared" si="0"/>
        <v>0.39215686274509803</v>
      </c>
      <c r="K285" s="6" t="s">
        <v>21</v>
      </c>
      <c r="L285" s="9" t="s">
        <v>135</v>
      </c>
    </row>
    <row r="286" spans="2:16" x14ac:dyDescent="0.2">
      <c r="B286" s="6" t="s">
        <v>67</v>
      </c>
      <c r="C286">
        <v>1</v>
      </c>
      <c r="D286">
        <f t="shared" si="0"/>
        <v>0.39215686274509803</v>
      </c>
      <c r="K286" s="6" t="s">
        <v>21</v>
      </c>
      <c r="L286" s="9" t="s">
        <v>135</v>
      </c>
    </row>
    <row r="287" spans="2:16" x14ac:dyDescent="0.2">
      <c r="B287" s="6" t="s">
        <v>66</v>
      </c>
      <c r="C287">
        <v>3</v>
      </c>
      <c r="D287">
        <f t="shared" si="0"/>
        <v>1.1764705882352942</v>
      </c>
      <c r="K287" s="6" t="s">
        <v>21</v>
      </c>
      <c r="L287" s="9" t="s">
        <v>135</v>
      </c>
      <c r="N287" s="6"/>
    </row>
    <row r="288" spans="2:16" x14ac:dyDescent="0.2">
      <c r="B288" s="6" t="s">
        <v>76</v>
      </c>
      <c r="C288">
        <v>1</v>
      </c>
      <c r="D288">
        <f t="shared" si="0"/>
        <v>0.39215686274509803</v>
      </c>
      <c r="K288" s="6" t="s">
        <v>21</v>
      </c>
      <c r="L288" s="9" t="s">
        <v>135</v>
      </c>
      <c r="N288" s="6"/>
    </row>
    <row r="289" spans="2:14" x14ac:dyDescent="0.2">
      <c r="B289" s="6" t="s">
        <v>107</v>
      </c>
      <c r="C289">
        <v>1</v>
      </c>
      <c r="D289">
        <f t="shared" si="0"/>
        <v>0.39215686274509803</v>
      </c>
      <c r="K289" s="6" t="s">
        <v>21</v>
      </c>
      <c r="L289" s="9" t="s">
        <v>135</v>
      </c>
      <c r="N289" s="6"/>
    </row>
    <row r="290" spans="2:14" x14ac:dyDescent="0.2">
      <c r="B290" s="6" t="s">
        <v>104</v>
      </c>
      <c r="C290">
        <f>COUNTA(K416)</f>
        <v>1</v>
      </c>
      <c r="D290">
        <f t="shared" si="0"/>
        <v>0.39215686274509803</v>
      </c>
      <c r="K290" s="6" t="s">
        <v>21</v>
      </c>
      <c r="L290" s="9" t="s">
        <v>135</v>
      </c>
      <c r="N290" s="6"/>
    </row>
    <row r="291" spans="2:14" x14ac:dyDescent="0.2">
      <c r="B291" s="6" t="s">
        <v>22</v>
      </c>
      <c r="C291">
        <v>2</v>
      </c>
      <c r="D291">
        <f t="shared" si="0"/>
        <v>0.78431372549019607</v>
      </c>
      <c r="K291" s="6" t="s">
        <v>21</v>
      </c>
      <c r="L291" s="9" t="s">
        <v>135</v>
      </c>
      <c r="N291" s="6"/>
    </row>
    <row r="292" spans="2:14" x14ac:dyDescent="0.2">
      <c r="B292" s="6" t="s">
        <v>111</v>
      </c>
      <c r="C292">
        <v>1</v>
      </c>
      <c r="D292">
        <f t="shared" si="0"/>
        <v>0.39215686274509803</v>
      </c>
      <c r="K292" s="6" t="s">
        <v>21</v>
      </c>
      <c r="L292" s="9" t="s">
        <v>135</v>
      </c>
      <c r="N292" s="6"/>
    </row>
    <row r="293" spans="2:14" x14ac:dyDescent="0.2">
      <c r="B293" s="6" t="s">
        <v>83</v>
      </c>
      <c r="C293">
        <v>1</v>
      </c>
      <c r="D293">
        <f t="shared" si="0"/>
        <v>0.39215686274509803</v>
      </c>
      <c r="K293" s="6" t="s">
        <v>21</v>
      </c>
      <c r="L293" s="9" t="s">
        <v>135</v>
      </c>
      <c r="N293" s="6"/>
    </row>
    <row r="294" spans="2:14" x14ac:dyDescent="0.2">
      <c r="B294" s="6" t="s">
        <v>89</v>
      </c>
      <c r="C294">
        <v>1</v>
      </c>
      <c r="D294">
        <f t="shared" si="0"/>
        <v>0.39215686274509803</v>
      </c>
      <c r="K294" s="6" t="s">
        <v>21</v>
      </c>
      <c r="L294" s="9" t="s">
        <v>135</v>
      </c>
      <c r="N294" s="6"/>
    </row>
    <row r="295" spans="2:14" x14ac:dyDescent="0.2">
      <c r="B295" s="6" t="s">
        <v>26</v>
      </c>
      <c r="C295">
        <v>1</v>
      </c>
      <c r="D295">
        <f t="shared" ref="D295:D326" si="2">C295/$C$333*100</f>
        <v>0.39215686274509803</v>
      </c>
      <c r="K295" s="6" t="s">
        <v>21</v>
      </c>
      <c r="L295" s="9" t="s">
        <v>135</v>
      </c>
      <c r="N295" s="6"/>
    </row>
    <row r="296" spans="2:14" x14ac:dyDescent="0.2">
      <c r="B296" s="6" t="s">
        <v>62</v>
      </c>
      <c r="C296">
        <f>COUNTA(K416:K425)</f>
        <v>10</v>
      </c>
      <c r="D296">
        <f t="shared" si="2"/>
        <v>3.9215686274509802</v>
      </c>
      <c r="K296" s="6" t="s">
        <v>21</v>
      </c>
      <c r="L296" s="9" t="s">
        <v>135</v>
      </c>
      <c r="N296" s="6"/>
    </row>
    <row r="297" spans="2:14" x14ac:dyDescent="0.2">
      <c r="B297" s="6" t="s">
        <v>27</v>
      </c>
      <c r="C297">
        <v>1</v>
      </c>
      <c r="D297">
        <f t="shared" si="2"/>
        <v>0.39215686274509803</v>
      </c>
      <c r="K297" s="6" t="s">
        <v>21</v>
      </c>
      <c r="L297" s="9" t="s">
        <v>135</v>
      </c>
      <c r="N297" s="6"/>
    </row>
    <row r="298" spans="2:14" x14ac:dyDescent="0.2">
      <c r="B298" s="6" t="s">
        <v>41</v>
      </c>
      <c r="C298">
        <f>COUNTA(K408:K414)</f>
        <v>7</v>
      </c>
      <c r="D298">
        <f t="shared" si="2"/>
        <v>2.7450980392156863</v>
      </c>
      <c r="K298" s="6" t="s">
        <v>21</v>
      </c>
      <c r="L298" s="9" t="s">
        <v>135</v>
      </c>
      <c r="N298" s="6"/>
    </row>
    <row r="299" spans="2:14" x14ac:dyDescent="0.2">
      <c r="B299" s="6" t="s">
        <v>42</v>
      </c>
      <c r="C299">
        <v>1</v>
      </c>
      <c r="D299">
        <f t="shared" si="2"/>
        <v>0.39215686274509803</v>
      </c>
      <c r="K299" s="6" t="s">
        <v>21</v>
      </c>
      <c r="L299" s="9" t="s">
        <v>135</v>
      </c>
      <c r="N299" s="6"/>
    </row>
    <row r="300" spans="2:14" x14ac:dyDescent="0.2">
      <c r="B300" s="6" t="s">
        <v>117</v>
      </c>
      <c r="C300">
        <f>COUNTA(K410)</f>
        <v>1</v>
      </c>
      <c r="D300">
        <f t="shared" si="2"/>
        <v>0.39215686274509803</v>
      </c>
      <c r="K300" s="6" t="s">
        <v>21</v>
      </c>
      <c r="L300" s="9" t="s">
        <v>135</v>
      </c>
      <c r="N300" s="6"/>
    </row>
    <row r="301" spans="2:14" x14ac:dyDescent="0.2">
      <c r="B301" s="6" t="s">
        <v>43</v>
      </c>
      <c r="C301">
        <v>3</v>
      </c>
      <c r="D301">
        <f t="shared" si="2"/>
        <v>1.1764705882352942</v>
      </c>
      <c r="K301" s="6" t="s">
        <v>21</v>
      </c>
      <c r="L301" s="9" t="s">
        <v>135</v>
      </c>
      <c r="N301" s="6"/>
    </row>
    <row r="302" spans="2:14" x14ac:dyDescent="0.2">
      <c r="B302" s="6" t="s">
        <v>129</v>
      </c>
      <c r="C302">
        <v>1</v>
      </c>
      <c r="D302">
        <f t="shared" si="2"/>
        <v>0.39215686274509803</v>
      </c>
      <c r="K302" s="6" t="s">
        <v>21</v>
      </c>
      <c r="L302" s="9" t="s">
        <v>135</v>
      </c>
      <c r="N302" s="6"/>
    </row>
    <row r="303" spans="2:14" x14ac:dyDescent="0.2">
      <c r="B303" s="6" t="s">
        <v>86</v>
      </c>
      <c r="C303">
        <v>1</v>
      </c>
      <c r="D303">
        <f t="shared" si="2"/>
        <v>0.39215686274509803</v>
      </c>
      <c r="K303" s="6" t="s">
        <v>21</v>
      </c>
      <c r="L303" s="9" t="s">
        <v>135</v>
      </c>
      <c r="N303" s="6"/>
    </row>
    <row r="304" spans="2:14" x14ac:dyDescent="0.2">
      <c r="B304" s="6" t="s">
        <v>44</v>
      </c>
      <c r="C304">
        <v>1</v>
      </c>
      <c r="D304">
        <f t="shared" si="2"/>
        <v>0.39215686274509803</v>
      </c>
      <c r="K304" s="6" t="s">
        <v>21</v>
      </c>
      <c r="L304" s="9" t="s">
        <v>135</v>
      </c>
      <c r="N304" s="6"/>
    </row>
    <row r="305" spans="2:14" x14ac:dyDescent="0.2">
      <c r="B305" s="6" t="s">
        <v>58</v>
      </c>
      <c r="C305">
        <v>2</v>
      </c>
      <c r="D305">
        <f t="shared" si="2"/>
        <v>0.78431372549019607</v>
      </c>
      <c r="K305" s="6" t="s">
        <v>21</v>
      </c>
      <c r="L305" s="9" t="s">
        <v>135</v>
      </c>
      <c r="N305" s="6"/>
    </row>
    <row r="306" spans="2:14" x14ac:dyDescent="0.2">
      <c r="B306" s="6" t="s">
        <v>68</v>
      </c>
      <c r="C306">
        <f>COUNTA(K395:K397)</f>
        <v>3</v>
      </c>
      <c r="D306">
        <f t="shared" si="2"/>
        <v>1.1764705882352942</v>
      </c>
      <c r="K306" s="6" t="s">
        <v>21</v>
      </c>
      <c r="L306" s="9" t="s">
        <v>135</v>
      </c>
      <c r="N306" s="6"/>
    </row>
    <row r="307" spans="2:14" x14ac:dyDescent="0.2">
      <c r="B307" s="6" t="s">
        <v>79</v>
      </c>
      <c r="C307">
        <v>1</v>
      </c>
      <c r="D307">
        <f t="shared" si="2"/>
        <v>0.39215686274509803</v>
      </c>
      <c r="K307" s="6" t="s">
        <v>21</v>
      </c>
      <c r="L307" s="9" t="s">
        <v>135</v>
      </c>
      <c r="N307" s="6"/>
    </row>
    <row r="308" spans="2:14" x14ac:dyDescent="0.2">
      <c r="B308" s="6" t="s">
        <v>31</v>
      </c>
      <c r="C308">
        <v>1</v>
      </c>
      <c r="D308">
        <f t="shared" si="2"/>
        <v>0.39215686274509803</v>
      </c>
      <c r="K308" s="6" t="s">
        <v>21</v>
      </c>
      <c r="L308" s="9" t="s">
        <v>135</v>
      </c>
      <c r="N308" s="6"/>
    </row>
    <row r="309" spans="2:14" x14ac:dyDescent="0.2">
      <c r="B309" s="6" t="s">
        <v>38</v>
      </c>
      <c r="C309">
        <f>COUNTA(K376:K392)</f>
        <v>17</v>
      </c>
      <c r="D309">
        <f t="shared" si="2"/>
        <v>6.666666666666667</v>
      </c>
      <c r="K309" s="6" t="s">
        <v>21</v>
      </c>
      <c r="L309" s="9" t="s">
        <v>135</v>
      </c>
    </row>
    <row r="310" spans="2:14" x14ac:dyDescent="0.2">
      <c r="B310" s="6" t="s">
        <v>75</v>
      </c>
      <c r="C310">
        <v>1</v>
      </c>
      <c r="D310">
        <f t="shared" si="2"/>
        <v>0.39215686274509803</v>
      </c>
      <c r="I310" s="6"/>
      <c r="K310" s="6" t="s">
        <v>21</v>
      </c>
      <c r="L310" s="9" t="s">
        <v>135</v>
      </c>
    </row>
    <row r="311" spans="2:14" x14ac:dyDescent="0.2">
      <c r="B311" s="6" t="s">
        <v>92</v>
      </c>
      <c r="C311">
        <v>3</v>
      </c>
      <c r="D311">
        <f t="shared" si="2"/>
        <v>1.1764705882352942</v>
      </c>
      <c r="I311" s="6"/>
      <c r="K311" s="6" t="s">
        <v>21</v>
      </c>
      <c r="L311" s="9" t="s">
        <v>135</v>
      </c>
    </row>
    <row r="312" spans="2:14" x14ac:dyDescent="0.2">
      <c r="B312" s="6" t="s">
        <v>81</v>
      </c>
      <c r="C312">
        <f>COUNTA(K403)</f>
        <v>1</v>
      </c>
      <c r="D312">
        <f t="shared" si="2"/>
        <v>0.39215686274509803</v>
      </c>
      <c r="I312" s="6"/>
      <c r="K312" s="6" t="s">
        <v>21</v>
      </c>
      <c r="L312" s="9" t="s">
        <v>135</v>
      </c>
    </row>
    <row r="313" spans="2:14" x14ac:dyDescent="0.2">
      <c r="B313" s="6" t="s">
        <v>90</v>
      </c>
      <c r="C313">
        <v>2</v>
      </c>
      <c r="D313">
        <f t="shared" si="2"/>
        <v>0.78431372549019607</v>
      </c>
      <c r="I313" s="6"/>
      <c r="K313" s="6" t="s">
        <v>21</v>
      </c>
      <c r="L313" s="9" t="s">
        <v>135</v>
      </c>
    </row>
    <row r="314" spans="2:14" x14ac:dyDescent="0.2">
      <c r="B314" s="6" t="s">
        <v>37</v>
      </c>
      <c r="C314">
        <v>1</v>
      </c>
      <c r="D314">
        <f t="shared" si="2"/>
        <v>0.39215686274509803</v>
      </c>
      <c r="I314" s="6"/>
      <c r="K314" s="6" t="s">
        <v>21</v>
      </c>
      <c r="L314" s="9" t="s">
        <v>135</v>
      </c>
    </row>
    <row r="315" spans="2:14" x14ac:dyDescent="0.2">
      <c r="B315" s="6" t="s">
        <v>101</v>
      </c>
      <c r="C315">
        <v>1</v>
      </c>
      <c r="D315">
        <f t="shared" si="2"/>
        <v>0.39215686274509803</v>
      </c>
      <c r="I315" s="6"/>
      <c r="K315" s="6" t="s">
        <v>21</v>
      </c>
      <c r="L315" s="9" t="s">
        <v>135</v>
      </c>
    </row>
    <row r="316" spans="2:14" x14ac:dyDescent="0.2">
      <c r="B316" s="6" t="s">
        <v>30</v>
      </c>
      <c r="C316">
        <v>3</v>
      </c>
      <c r="D316">
        <f t="shared" si="2"/>
        <v>1.1764705882352942</v>
      </c>
      <c r="I316" s="6"/>
      <c r="K316" s="6" t="s">
        <v>21</v>
      </c>
      <c r="L316" s="9" t="s">
        <v>135</v>
      </c>
    </row>
    <row r="317" spans="2:14" x14ac:dyDescent="0.2">
      <c r="B317" s="6" t="s">
        <v>110</v>
      </c>
      <c r="C317">
        <f>COUNTA(K356:K363)</f>
        <v>8</v>
      </c>
      <c r="D317">
        <f t="shared" si="2"/>
        <v>3.1372549019607843</v>
      </c>
      <c r="I317" s="6"/>
      <c r="K317" s="6" t="s">
        <v>21</v>
      </c>
      <c r="L317" s="9" t="s">
        <v>135</v>
      </c>
    </row>
    <row r="318" spans="2:14" x14ac:dyDescent="0.2">
      <c r="B318" s="6" t="s">
        <v>88</v>
      </c>
      <c r="C318">
        <f>COUNTA(K390:K399)</f>
        <v>10</v>
      </c>
      <c r="D318">
        <f t="shared" si="2"/>
        <v>3.9215686274509802</v>
      </c>
      <c r="I318" s="6"/>
      <c r="K318" s="6" t="s">
        <v>21</v>
      </c>
      <c r="L318" s="9" t="s">
        <v>135</v>
      </c>
    </row>
    <row r="319" spans="2:14" x14ac:dyDescent="0.2">
      <c r="B319" s="6" t="s">
        <v>40</v>
      </c>
      <c r="C319">
        <v>3</v>
      </c>
      <c r="D319">
        <f t="shared" si="2"/>
        <v>1.1764705882352942</v>
      </c>
      <c r="I319" s="6"/>
      <c r="K319" s="6" t="s">
        <v>33</v>
      </c>
      <c r="L319" s="9" t="s">
        <v>135</v>
      </c>
      <c r="N319" s="6"/>
    </row>
    <row r="320" spans="2:14" x14ac:dyDescent="0.2">
      <c r="B320" s="6" t="s">
        <v>69</v>
      </c>
      <c r="C320">
        <v>1</v>
      </c>
      <c r="D320">
        <f t="shared" si="2"/>
        <v>0.39215686274509803</v>
      </c>
      <c r="K320" s="6" t="s">
        <v>33</v>
      </c>
      <c r="L320" s="9" t="s">
        <v>135</v>
      </c>
      <c r="N320" s="6"/>
    </row>
    <row r="321" spans="2:14" x14ac:dyDescent="0.2">
      <c r="B321" s="6" t="s">
        <v>63</v>
      </c>
      <c r="C321">
        <v>3</v>
      </c>
      <c r="D321">
        <f t="shared" si="2"/>
        <v>1.1764705882352942</v>
      </c>
      <c r="K321" s="6" t="s">
        <v>33</v>
      </c>
      <c r="L321" s="9" t="s">
        <v>135</v>
      </c>
      <c r="N321" s="6"/>
    </row>
    <row r="322" spans="2:14" x14ac:dyDescent="0.2">
      <c r="B322" s="6" t="s">
        <v>14</v>
      </c>
      <c r="C322">
        <v>1</v>
      </c>
      <c r="D322">
        <f t="shared" si="2"/>
        <v>0.39215686274509803</v>
      </c>
      <c r="K322" s="6" t="s">
        <v>33</v>
      </c>
      <c r="L322" s="9" t="s">
        <v>135</v>
      </c>
      <c r="N322" s="8"/>
    </row>
    <row r="323" spans="2:14" x14ac:dyDescent="0.2">
      <c r="B323" s="6" t="s">
        <v>65</v>
      </c>
      <c r="C323">
        <f>COUNTA(K390:K391)</f>
        <v>2</v>
      </c>
      <c r="D323">
        <f t="shared" si="2"/>
        <v>0.78431372549019607</v>
      </c>
      <c r="K323" s="6" t="s">
        <v>33</v>
      </c>
      <c r="L323" s="9" t="s">
        <v>135</v>
      </c>
      <c r="N323" s="6"/>
    </row>
    <row r="324" spans="2:14" x14ac:dyDescent="0.2">
      <c r="B324" s="6" t="s">
        <v>8</v>
      </c>
      <c r="C324">
        <v>5</v>
      </c>
      <c r="D324">
        <f t="shared" si="2"/>
        <v>1.9607843137254901</v>
      </c>
      <c r="K324" s="6" t="s">
        <v>33</v>
      </c>
      <c r="L324" s="9" t="s">
        <v>135</v>
      </c>
      <c r="N324" s="6"/>
    </row>
    <row r="325" spans="2:14" x14ac:dyDescent="0.2">
      <c r="B325" s="6" t="s">
        <v>127</v>
      </c>
      <c r="C325">
        <v>1</v>
      </c>
      <c r="D325">
        <f t="shared" si="2"/>
        <v>0.39215686274509803</v>
      </c>
      <c r="K325" s="6" t="s">
        <v>33</v>
      </c>
      <c r="L325" s="9" t="s">
        <v>135</v>
      </c>
      <c r="N325" s="6"/>
    </row>
    <row r="326" spans="2:14" x14ac:dyDescent="0.2">
      <c r="B326" s="6" t="s">
        <v>55</v>
      </c>
      <c r="C326">
        <v>1</v>
      </c>
      <c r="D326">
        <f t="shared" si="2"/>
        <v>0.39215686274509803</v>
      </c>
      <c r="K326" s="6" t="s">
        <v>21</v>
      </c>
      <c r="L326" s="9" t="s">
        <v>135</v>
      </c>
      <c r="N326" s="6"/>
    </row>
    <row r="327" spans="2:14" x14ac:dyDescent="0.2">
      <c r="B327" s="6" t="s">
        <v>54</v>
      </c>
      <c r="C327">
        <f>COUNTA(K386:K390)</f>
        <v>5</v>
      </c>
      <c r="D327">
        <f t="shared" ref="D327:D331" si="3">C327/$C$333*100</f>
        <v>1.9607843137254901</v>
      </c>
      <c r="K327" s="6" t="s">
        <v>21</v>
      </c>
      <c r="L327" s="9" t="s">
        <v>135</v>
      </c>
      <c r="N327" s="6"/>
    </row>
    <row r="328" spans="2:14" x14ac:dyDescent="0.2">
      <c r="B328" s="6" t="s">
        <v>71</v>
      </c>
      <c r="C328">
        <f>COUNTA(K313:K323)</f>
        <v>11</v>
      </c>
      <c r="D328">
        <f t="shared" si="3"/>
        <v>4.3137254901960782</v>
      </c>
      <c r="K328" s="6" t="s">
        <v>21</v>
      </c>
      <c r="L328" s="9" t="s">
        <v>135</v>
      </c>
      <c r="N328" s="6"/>
    </row>
    <row r="329" spans="2:14" x14ac:dyDescent="0.2">
      <c r="B329" s="6" t="s">
        <v>21</v>
      </c>
      <c r="C329">
        <f>COUNTA(K267:K312)</f>
        <v>46</v>
      </c>
      <c r="D329">
        <f t="shared" si="3"/>
        <v>18.03921568627451</v>
      </c>
      <c r="K329" s="6" t="s">
        <v>21</v>
      </c>
      <c r="L329" s="9" t="s">
        <v>135</v>
      </c>
      <c r="N329" s="6"/>
    </row>
    <row r="330" spans="2:14" x14ac:dyDescent="0.2">
      <c r="B330" s="6" t="s">
        <v>49</v>
      </c>
      <c r="C330">
        <f>COUNTA(K264:K266)</f>
        <v>3</v>
      </c>
      <c r="D330">
        <f t="shared" si="3"/>
        <v>1.1764705882352942</v>
      </c>
      <c r="K330" s="6" t="s">
        <v>71</v>
      </c>
      <c r="L330" s="9" t="s">
        <v>135</v>
      </c>
      <c r="N330" s="6"/>
    </row>
    <row r="331" spans="2:14" x14ac:dyDescent="0.2">
      <c r="B331" s="6" t="s">
        <v>78</v>
      </c>
      <c r="C331">
        <f>COUNTA(K333)</f>
        <v>1</v>
      </c>
      <c r="D331">
        <f t="shared" si="3"/>
        <v>0.39215686274509803</v>
      </c>
      <c r="K331" s="6" t="s">
        <v>71</v>
      </c>
      <c r="L331" s="9" t="s">
        <v>135</v>
      </c>
      <c r="N331" s="6"/>
    </row>
    <row r="332" spans="2:14" x14ac:dyDescent="0.2">
      <c r="K332" s="6" t="s">
        <v>71</v>
      </c>
      <c r="L332" s="9" t="s">
        <v>135</v>
      </c>
      <c r="N332" s="6"/>
    </row>
    <row r="333" spans="2:14" x14ac:dyDescent="0.2">
      <c r="C333">
        <f>SUM(C263:C331)</f>
        <v>255</v>
      </c>
      <c r="K333" s="6" t="s">
        <v>71</v>
      </c>
      <c r="L333" s="9" t="s">
        <v>135</v>
      </c>
      <c r="N333" s="6"/>
    </row>
    <row r="334" spans="2:14" x14ac:dyDescent="0.2">
      <c r="K334" s="6" t="s">
        <v>71</v>
      </c>
      <c r="L334" s="9" t="s">
        <v>135</v>
      </c>
      <c r="N334" s="6"/>
    </row>
    <row r="335" spans="2:14" x14ac:dyDescent="0.2">
      <c r="K335" s="6" t="s">
        <v>71</v>
      </c>
      <c r="L335" s="9" t="s">
        <v>135</v>
      </c>
      <c r="N335" s="6"/>
    </row>
    <row r="336" spans="2:14" x14ac:dyDescent="0.2">
      <c r="K336" s="6" t="s">
        <v>71</v>
      </c>
      <c r="L336" s="9" t="s">
        <v>135</v>
      </c>
      <c r="N336" s="6"/>
    </row>
    <row r="337" spans="11:14" x14ac:dyDescent="0.2">
      <c r="K337" s="6" t="s">
        <v>71</v>
      </c>
      <c r="L337" s="9" t="s">
        <v>135</v>
      </c>
      <c r="N337" s="6"/>
    </row>
    <row r="338" spans="11:14" x14ac:dyDescent="0.2">
      <c r="K338" s="6" t="s">
        <v>71</v>
      </c>
      <c r="L338" s="9" t="s">
        <v>135</v>
      </c>
      <c r="N338" s="6"/>
    </row>
    <row r="339" spans="11:14" x14ac:dyDescent="0.2">
      <c r="K339" s="6" t="s">
        <v>71</v>
      </c>
      <c r="L339" s="9" t="s">
        <v>135</v>
      </c>
      <c r="N339" s="6"/>
    </row>
    <row r="340" spans="11:14" x14ac:dyDescent="0.2">
      <c r="K340" s="6" t="s">
        <v>71</v>
      </c>
      <c r="L340" s="9" t="s">
        <v>135</v>
      </c>
      <c r="N340" s="6"/>
    </row>
    <row r="341" spans="11:14" x14ac:dyDescent="0.2">
      <c r="K341" s="6" t="s">
        <v>8</v>
      </c>
      <c r="L341" s="9" t="s">
        <v>135</v>
      </c>
      <c r="N341" s="6"/>
    </row>
    <row r="342" spans="11:14" x14ac:dyDescent="0.2">
      <c r="K342" s="6" t="s">
        <v>8</v>
      </c>
      <c r="L342" s="9" t="s">
        <v>135</v>
      </c>
      <c r="N342" s="6"/>
    </row>
    <row r="343" spans="11:14" x14ac:dyDescent="0.2">
      <c r="K343" s="6" t="s">
        <v>8</v>
      </c>
      <c r="L343" s="9" t="s">
        <v>135</v>
      </c>
      <c r="N343" s="6"/>
    </row>
    <row r="344" spans="11:14" x14ac:dyDescent="0.2">
      <c r="K344" s="6" t="s">
        <v>8</v>
      </c>
      <c r="L344" s="9" t="s">
        <v>135</v>
      </c>
      <c r="N344" s="6"/>
    </row>
    <row r="345" spans="11:14" x14ac:dyDescent="0.2">
      <c r="K345" s="6" t="s">
        <v>8</v>
      </c>
      <c r="L345" s="9" t="s">
        <v>135</v>
      </c>
      <c r="N345" s="6"/>
    </row>
    <row r="346" spans="11:14" x14ac:dyDescent="0.2">
      <c r="K346" s="6" t="s">
        <v>14</v>
      </c>
      <c r="L346" s="9" t="s">
        <v>135</v>
      </c>
      <c r="N346" s="6"/>
    </row>
    <row r="347" spans="11:14" x14ac:dyDescent="0.2">
      <c r="K347" s="6" t="s">
        <v>40</v>
      </c>
      <c r="L347" s="9" t="s">
        <v>135</v>
      </c>
      <c r="N347" s="6"/>
    </row>
    <row r="348" spans="11:14" x14ac:dyDescent="0.2">
      <c r="K348" s="6" t="s">
        <v>40</v>
      </c>
      <c r="L348" s="9" t="s">
        <v>135</v>
      </c>
      <c r="N348" s="6"/>
    </row>
    <row r="349" spans="11:14" x14ac:dyDescent="0.2">
      <c r="K349" s="6" t="s">
        <v>40</v>
      </c>
      <c r="L349" s="9" t="s">
        <v>135</v>
      </c>
      <c r="N349" s="6"/>
    </row>
    <row r="350" spans="11:14" x14ac:dyDescent="0.2">
      <c r="K350" s="6" t="s">
        <v>88</v>
      </c>
      <c r="L350" s="9" t="s">
        <v>135</v>
      </c>
      <c r="N350" s="6"/>
    </row>
    <row r="351" spans="11:14" x14ac:dyDescent="0.2">
      <c r="K351" s="6" t="s">
        <v>88</v>
      </c>
      <c r="L351" s="9" t="s">
        <v>135</v>
      </c>
      <c r="N351" s="6"/>
    </row>
    <row r="352" spans="11:14" x14ac:dyDescent="0.2">
      <c r="K352" s="6" t="s">
        <v>115</v>
      </c>
      <c r="L352" s="9" t="s">
        <v>135</v>
      </c>
      <c r="N352" s="6"/>
    </row>
    <row r="353" spans="11:14" x14ac:dyDescent="0.2">
      <c r="K353" s="6" t="s">
        <v>115</v>
      </c>
      <c r="L353" s="9" t="s">
        <v>135</v>
      </c>
      <c r="N353" s="6"/>
    </row>
    <row r="354" spans="11:14" x14ac:dyDescent="0.2">
      <c r="K354" s="6" t="s">
        <v>88</v>
      </c>
      <c r="L354" s="9" t="s">
        <v>135</v>
      </c>
      <c r="N354" s="6"/>
    </row>
    <row r="355" spans="11:14" x14ac:dyDescent="0.2">
      <c r="K355" s="6" t="s">
        <v>88</v>
      </c>
      <c r="L355" s="9" t="s">
        <v>135</v>
      </c>
      <c r="N355" s="6"/>
    </row>
    <row r="356" spans="11:14" x14ac:dyDescent="0.2">
      <c r="K356" s="6" t="s">
        <v>115</v>
      </c>
      <c r="L356" s="9" t="s">
        <v>135</v>
      </c>
      <c r="N356" s="6"/>
    </row>
    <row r="357" spans="11:14" x14ac:dyDescent="0.2">
      <c r="K357" s="6" t="s">
        <v>115</v>
      </c>
      <c r="L357" s="9" t="s">
        <v>135</v>
      </c>
      <c r="N357" s="6"/>
    </row>
    <row r="358" spans="11:14" x14ac:dyDescent="0.2">
      <c r="K358" s="6" t="s">
        <v>115</v>
      </c>
      <c r="L358" s="9" t="s">
        <v>135</v>
      </c>
      <c r="N358" s="6"/>
    </row>
    <row r="359" spans="11:14" x14ac:dyDescent="0.2">
      <c r="K359" s="6" t="s">
        <v>115</v>
      </c>
      <c r="L359" s="9" t="s">
        <v>135</v>
      </c>
      <c r="N359" s="6"/>
    </row>
    <row r="360" spans="11:14" x14ac:dyDescent="0.2">
      <c r="K360" s="6" t="s">
        <v>110</v>
      </c>
      <c r="L360" s="9" t="s">
        <v>135</v>
      </c>
      <c r="N360" s="6"/>
    </row>
    <row r="361" spans="11:14" x14ac:dyDescent="0.2">
      <c r="K361" s="6" t="s">
        <v>110</v>
      </c>
      <c r="L361" s="9" t="s">
        <v>135</v>
      </c>
      <c r="N361" s="6"/>
    </row>
    <row r="362" spans="11:14" x14ac:dyDescent="0.2">
      <c r="K362" s="6" t="s">
        <v>110</v>
      </c>
      <c r="L362" s="9" t="s">
        <v>135</v>
      </c>
      <c r="N362" s="6"/>
    </row>
    <row r="363" spans="11:14" x14ac:dyDescent="0.2">
      <c r="K363" s="6" t="s">
        <v>110</v>
      </c>
      <c r="L363" s="9" t="s">
        <v>135</v>
      </c>
      <c r="N363" s="6"/>
    </row>
    <row r="364" spans="11:14" x14ac:dyDescent="0.2">
      <c r="K364" s="6" t="s">
        <v>110</v>
      </c>
      <c r="L364" s="9" t="s">
        <v>135</v>
      </c>
      <c r="N364" s="6"/>
    </row>
    <row r="365" spans="11:14" x14ac:dyDescent="0.2">
      <c r="K365" s="6" t="s">
        <v>110</v>
      </c>
      <c r="L365" s="9" t="s">
        <v>135</v>
      </c>
      <c r="N365" s="6"/>
    </row>
    <row r="366" spans="11:14" x14ac:dyDescent="0.2">
      <c r="K366" s="6" t="s">
        <v>110</v>
      </c>
      <c r="L366" s="9" t="s">
        <v>135</v>
      </c>
      <c r="N366" s="6"/>
    </row>
    <row r="367" spans="11:14" x14ac:dyDescent="0.2">
      <c r="K367" s="6" t="s">
        <v>110</v>
      </c>
      <c r="L367" s="9" t="s">
        <v>135</v>
      </c>
      <c r="N367" s="6"/>
    </row>
    <row r="368" spans="11:14" x14ac:dyDescent="0.2">
      <c r="K368" s="6" t="s">
        <v>101</v>
      </c>
      <c r="L368" s="9" t="s">
        <v>135</v>
      </c>
      <c r="N368" s="6"/>
    </row>
    <row r="369" spans="11:14" x14ac:dyDescent="0.2">
      <c r="K369" s="6" t="s">
        <v>37</v>
      </c>
      <c r="L369" s="9" t="s">
        <v>135</v>
      </c>
      <c r="N369" s="6"/>
    </row>
    <row r="370" spans="11:14" x14ac:dyDescent="0.2">
      <c r="K370" s="6" t="s">
        <v>90</v>
      </c>
      <c r="L370" s="9" t="s">
        <v>135</v>
      </c>
      <c r="N370" s="6"/>
    </row>
    <row r="371" spans="11:14" x14ac:dyDescent="0.2">
      <c r="K371" s="6" t="s">
        <v>90</v>
      </c>
      <c r="L371" s="9" t="s">
        <v>135</v>
      </c>
      <c r="N371" s="6"/>
    </row>
    <row r="372" spans="11:14" x14ac:dyDescent="0.2">
      <c r="K372" s="6" t="s">
        <v>68</v>
      </c>
      <c r="L372" s="9" t="s">
        <v>135</v>
      </c>
      <c r="N372" s="6"/>
    </row>
    <row r="373" spans="11:14" x14ac:dyDescent="0.2">
      <c r="K373" s="6" t="s">
        <v>68</v>
      </c>
      <c r="L373" s="9" t="s">
        <v>135</v>
      </c>
      <c r="N373" s="6"/>
    </row>
    <row r="374" spans="11:14" x14ac:dyDescent="0.2">
      <c r="K374" s="6" t="s">
        <v>68</v>
      </c>
      <c r="L374" s="9" t="s">
        <v>135</v>
      </c>
      <c r="N374" s="6"/>
    </row>
    <row r="375" spans="11:14" x14ac:dyDescent="0.2">
      <c r="K375" s="6" t="s">
        <v>47</v>
      </c>
      <c r="L375" s="9" t="s">
        <v>135</v>
      </c>
      <c r="N375" s="6"/>
    </row>
    <row r="376" spans="11:14" x14ac:dyDescent="0.2">
      <c r="K376" s="6" t="s">
        <v>118</v>
      </c>
      <c r="L376" s="9" t="s">
        <v>135</v>
      </c>
      <c r="N376" s="6"/>
    </row>
    <row r="377" spans="11:14" x14ac:dyDescent="0.2">
      <c r="K377" s="6" t="s">
        <v>43</v>
      </c>
      <c r="L377" s="9" t="s">
        <v>135</v>
      </c>
      <c r="N377" s="6"/>
    </row>
    <row r="378" spans="11:14" x14ac:dyDescent="0.2">
      <c r="K378" s="6" t="s">
        <v>41</v>
      </c>
      <c r="L378" s="9" t="s">
        <v>135</v>
      </c>
      <c r="N378" s="6"/>
    </row>
    <row r="379" spans="11:14" x14ac:dyDescent="0.2">
      <c r="K379" s="6" t="s">
        <v>41</v>
      </c>
      <c r="L379" s="9" t="s">
        <v>135</v>
      </c>
      <c r="N379" s="6"/>
    </row>
    <row r="380" spans="11:14" x14ac:dyDescent="0.2">
      <c r="K380" s="6" t="s">
        <v>41</v>
      </c>
      <c r="L380" s="9" t="s">
        <v>135</v>
      </c>
      <c r="N380" s="6"/>
    </row>
    <row r="381" spans="11:14" x14ac:dyDescent="0.2">
      <c r="K381" s="6" t="s">
        <v>41</v>
      </c>
      <c r="L381" s="9" t="s">
        <v>135</v>
      </c>
      <c r="N381" s="6"/>
    </row>
    <row r="382" spans="11:14" x14ac:dyDescent="0.2">
      <c r="K382" s="6" t="s">
        <v>41</v>
      </c>
      <c r="L382" s="9" t="s">
        <v>135</v>
      </c>
      <c r="N382" s="6"/>
    </row>
    <row r="383" spans="11:14" x14ac:dyDescent="0.2">
      <c r="K383" s="6" t="s">
        <v>41</v>
      </c>
      <c r="L383" s="9" t="s">
        <v>135</v>
      </c>
      <c r="N383" s="6"/>
    </row>
    <row r="384" spans="11:14" x14ac:dyDescent="0.2">
      <c r="K384" s="6" t="s">
        <v>128</v>
      </c>
      <c r="L384" s="9" t="s">
        <v>135</v>
      </c>
      <c r="N384" s="6"/>
    </row>
    <row r="385" spans="11:14" x14ac:dyDescent="0.2">
      <c r="K385" s="6" t="s">
        <v>104</v>
      </c>
      <c r="L385" s="9" t="s">
        <v>135</v>
      </c>
      <c r="N385" s="6"/>
    </row>
    <row r="386" spans="11:14" x14ac:dyDescent="0.2">
      <c r="K386" s="6" t="s">
        <v>72</v>
      </c>
      <c r="L386" s="9" t="s">
        <v>135</v>
      </c>
      <c r="N386" s="6"/>
    </row>
    <row r="387" spans="11:14" x14ac:dyDescent="0.2">
      <c r="K387" s="6" t="s">
        <v>70</v>
      </c>
      <c r="L387" s="9" t="s">
        <v>135</v>
      </c>
      <c r="N387" s="6"/>
    </row>
    <row r="388" spans="11:14" x14ac:dyDescent="0.2">
      <c r="K388" s="6" t="s">
        <v>70</v>
      </c>
      <c r="L388" s="9" t="s">
        <v>135</v>
      </c>
      <c r="N388" s="6"/>
    </row>
    <row r="389" spans="11:14" x14ac:dyDescent="0.2">
      <c r="K389" s="6" t="s">
        <v>70</v>
      </c>
      <c r="L389" s="9" t="s">
        <v>135</v>
      </c>
      <c r="N389" s="6"/>
    </row>
    <row r="390" spans="11:14" x14ac:dyDescent="0.2">
      <c r="K390" s="6" t="s">
        <v>70</v>
      </c>
      <c r="L390" s="9" t="s">
        <v>135</v>
      </c>
      <c r="N390" s="6"/>
    </row>
    <row r="391" spans="11:14" x14ac:dyDescent="0.2">
      <c r="K391" s="6" t="s">
        <v>85</v>
      </c>
      <c r="L391" s="9" t="s">
        <v>135</v>
      </c>
      <c r="N391" s="6"/>
    </row>
    <row r="392" spans="11:14" x14ac:dyDescent="0.2">
      <c r="K392" s="6" t="s">
        <v>85</v>
      </c>
      <c r="L392" s="9" t="s">
        <v>135</v>
      </c>
      <c r="N392" s="6"/>
    </row>
    <row r="393" spans="11:14" x14ac:dyDescent="0.2">
      <c r="K393" s="6" t="s">
        <v>123</v>
      </c>
      <c r="L393" s="9" t="s">
        <v>135</v>
      </c>
      <c r="N393" s="6"/>
    </row>
    <row r="394" spans="11:14" x14ac:dyDescent="0.2">
      <c r="K394" s="6" t="s">
        <v>15</v>
      </c>
      <c r="L394" s="9" t="s">
        <v>135</v>
      </c>
      <c r="N394" s="6"/>
    </row>
    <row r="395" spans="11:14" x14ac:dyDescent="0.2">
      <c r="K395" s="6" t="s">
        <v>15</v>
      </c>
      <c r="L395" s="9" t="s">
        <v>135</v>
      </c>
      <c r="N395" s="6"/>
    </row>
    <row r="396" spans="11:14" x14ac:dyDescent="0.2">
      <c r="K396" s="6" t="s">
        <v>15</v>
      </c>
      <c r="L396" s="9" t="s">
        <v>135</v>
      </c>
      <c r="N396" s="6"/>
    </row>
    <row r="397" spans="11:14" x14ac:dyDescent="0.2">
      <c r="K397" s="6" t="s">
        <v>15</v>
      </c>
      <c r="L397" s="9" t="s">
        <v>135</v>
      </c>
      <c r="N397" s="6"/>
    </row>
    <row r="398" spans="11:14" x14ac:dyDescent="0.2">
      <c r="K398" s="6" t="s">
        <v>15</v>
      </c>
      <c r="L398" s="9" t="s">
        <v>135</v>
      </c>
      <c r="N398" s="6"/>
    </row>
    <row r="399" spans="11:14" x14ac:dyDescent="0.2">
      <c r="K399" s="6" t="s">
        <v>15</v>
      </c>
      <c r="L399" s="9" t="s">
        <v>135</v>
      </c>
      <c r="N399" s="6"/>
    </row>
    <row r="400" spans="11:14" x14ac:dyDescent="0.2">
      <c r="K400" s="6" t="s">
        <v>15</v>
      </c>
      <c r="L400" s="9" t="s">
        <v>135</v>
      </c>
      <c r="N400" s="6"/>
    </row>
    <row r="401" spans="11:14" x14ac:dyDescent="0.2">
      <c r="K401" s="6" t="s">
        <v>15</v>
      </c>
      <c r="L401" s="9" t="s">
        <v>135</v>
      </c>
      <c r="N401" s="6"/>
    </row>
    <row r="402" spans="11:14" x14ac:dyDescent="0.2">
      <c r="K402" s="6" t="s">
        <v>15</v>
      </c>
      <c r="L402" s="9" t="s">
        <v>135</v>
      </c>
      <c r="N402" s="6"/>
    </row>
    <row r="403" spans="11:14" x14ac:dyDescent="0.2">
      <c r="K403" s="6" t="s">
        <v>15</v>
      </c>
      <c r="L403" s="9" t="s">
        <v>135</v>
      </c>
      <c r="N403" s="6"/>
    </row>
    <row r="404" spans="11:14" x14ac:dyDescent="0.2">
      <c r="K404" s="6" t="s">
        <v>15</v>
      </c>
      <c r="L404" s="9" t="s">
        <v>135</v>
      </c>
      <c r="N404" s="6"/>
    </row>
    <row r="405" spans="11:14" x14ac:dyDescent="0.2">
      <c r="K405" s="6" t="s">
        <v>15</v>
      </c>
      <c r="L405" s="9" t="s">
        <v>135</v>
      </c>
      <c r="N405" s="6"/>
    </row>
    <row r="406" spans="11:14" x14ac:dyDescent="0.2">
      <c r="K406" s="6" t="s">
        <v>15</v>
      </c>
      <c r="L406" s="9" t="s">
        <v>135</v>
      </c>
      <c r="N406" s="6"/>
    </row>
    <row r="407" spans="11:14" x14ac:dyDescent="0.2">
      <c r="K407" s="6" t="s">
        <v>15</v>
      </c>
      <c r="L407" s="9" t="s">
        <v>135</v>
      </c>
      <c r="N407" s="6"/>
    </row>
    <row r="408" spans="11:14" x14ac:dyDescent="0.2">
      <c r="K408" s="6" t="s">
        <v>15</v>
      </c>
      <c r="L408" s="9" t="s">
        <v>135</v>
      </c>
      <c r="N408" s="6"/>
    </row>
    <row r="409" spans="11:14" x14ac:dyDescent="0.2">
      <c r="K409" s="6" t="s">
        <v>15</v>
      </c>
      <c r="L409" s="9" t="s">
        <v>135</v>
      </c>
      <c r="N409" s="6"/>
    </row>
    <row r="410" spans="11:14" x14ac:dyDescent="0.2">
      <c r="K410" s="6" t="s">
        <v>15</v>
      </c>
      <c r="L410" s="9" t="s">
        <v>135</v>
      </c>
      <c r="N410" s="6"/>
    </row>
    <row r="411" spans="11:14" x14ac:dyDescent="0.2">
      <c r="K411" s="6" t="s">
        <v>15</v>
      </c>
      <c r="L411" s="9" t="s">
        <v>135</v>
      </c>
      <c r="N411" s="6"/>
    </row>
    <row r="412" spans="11:14" x14ac:dyDescent="0.2">
      <c r="K412" s="6" t="s">
        <v>15</v>
      </c>
      <c r="L412" s="9" t="s">
        <v>135</v>
      </c>
      <c r="N412" s="6"/>
    </row>
    <row r="413" spans="11:14" x14ac:dyDescent="0.2">
      <c r="K413" s="6" t="s">
        <v>15</v>
      </c>
      <c r="L413" s="9" t="s">
        <v>135</v>
      </c>
      <c r="N413" s="6"/>
    </row>
    <row r="414" spans="11:14" x14ac:dyDescent="0.2">
      <c r="K414" s="6" t="s">
        <v>15</v>
      </c>
      <c r="L414" s="9" t="s">
        <v>135</v>
      </c>
      <c r="N414" s="6"/>
    </row>
    <row r="415" spans="11:14" x14ac:dyDescent="0.2">
      <c r="K415" s="6" t="s">
        <v>15</v>
      </c>
      <c r="L415" s="9" t="s">
        <v>135</v>
      </c>
      <c r="N415" s="6"/>
    </row>
    <row r="416" spans="11:14" x14ac:dyDescent="0.2">
      <c r="K416" s="6" t="s">
        <v>15</v>
      </c>
      <c r="L416" s="9" t="s">
        <v>135</v>
      </c>
      <c r="N416" s="6"/>
    </row>
    <row r="417" spans="11:14" x14ac:dyDescent="0.2">
      <c r="K417" s="6" t="s">
        <v>15</v>
      </c>
      <c r="L417" s="9" t="s">
        <v>135</v>
      </c>
      <c r="N417" s="6"/>
    </row>
    <row r="418" spans="11:14" x14ac:dyDescent="0.2">
      <c r="K418" s="6" t="s">
        <v>57</v>
      </c>
      <c r="L418" s="9" t="s">
        <v>135</v>
      </c>
      <c r="N418" s="6"/>
    </row>
    <row r="419" spans="11:14" x14ac:dyDescent="0.2">
      <c r="K419" s="6" t="s">
        <v>15</v>
      </c>
      <c r="L419" s="9" t="s">
        <v>135</v>
      </c>
      <c r="N419" s="6"/>
    </row>
    <row r="420" spans="11:14" x14ac:dyDescent="0.2">
      <c r="K420" s="6" t="s">
        <v>15</v>
      </c>
      <c r="L420" s="9" t="s">
        <v>135</v>
      </c>
      <c r="N420" s="6"/>
    </row>
    <row r="421" spans="11:14" x14ac:dyDescent="0.2">
      <c r="K421" s="6" t="s">
        <v>15</v>
      </c>
      <c r="L421" s="9" t="s">
        <v>135</v>
      </c>
      <c r="N421" s="6"/>
    </row>
    <row r="422" spans="11:14" x14ac:dyDescent="0.2">
      <c r="K422" s="6" t="s">
        <v>15</v>
      </c>
      <c r="L422" s="9" t="s">
        <v>135</v>
      </c>
      <c r="N422" s="6"/>
    </row>
    <row r="423" spans="11:14" x14ac:dyDescent="0.2">
      <c r="K423" s="6" t="s">
        <v>15</v>
      </c>
      <c r="L423" s="9" t="s">
        <v>135</v>
      </c>
      <c r="N423" s="6"/>
    </row>
    <row r="424" spans="11:14" x14ac:dyDescent="0.2">
      <c r="K424" s="6" t="s">
        <v>57</v>
      </c>
      <c r="L424" s="9" t="s">
        <v>135</v>
      </c>
      <c r="N424" s="6"/>
    </row>
    <row r="425" spans="11:14" x14ac:dyDescent="0.2">
      <c r="K425" s="6" t="s">
        <v>57</v>
      </c>
      <c r="L425" s="9" t="s">
        <v>135</v>
      </c>
      <c r="N425" s="6"/>
    </row>
    <row r="426" spans="11:14" x14ac:dyDescent="0.2">
      <c r="K426" s="6" t="s">
        <v>57</v>
      </c>
      <c r="L426" s="9" t="s">
        <v>135</v>
      </c>
      <c r="N426" s="6"/>
    </row>
    <row r="427" spans="11:14" x14ac:dyDescent="0.2">
      <c r="K427" s="6" t="s">
        <v>57</v>
      </c>
      <c r="L427" s="9" t="s">
        <v>135</v>
      </c>
      <c r="N427" s="6"/>
    </row>
    <row r="428" spans="11:14" x14ac:dyDescent="0.2">
      <c r="K428" s="6" t="s">
        <v>15</v>
      </c>
      <c r="L428" s="9" t="s">
        <v>135</v>
      </c>
      <c r="N428" s="6"/>
    </row>
    <row r="429" spans="11:14" x14ac:dyDescent="0.2">
      <c r="K429" s="6" t="s">
        <v>57</v>
      </c>
      <c r="L429" s="9" t="s">
        <v>135</v>
      </c>
      <c r="N429" s="6"/>
    </row>
    <row r="430" spans="11:14" x14ac:dyDescent="0.2">
      <c r="K430" s="6" t="s">
        <v>57</v>
      </c>
      <c r="L430" s="9" t="s">
        <v>135</v>
      </c>
      <c r="N430" s="6"/>
    </row>
    <row r="431" spans="11:14" x14ac:dyDescent="0.2">
      <c r="K431" s="6" t="s">
        <v>15</v>
      </c>
      <c r="L431" s="9" t="s">
        <v>135</v>
      </c>
      <c r="N431" s="6"/>
    </row>
    <row r="432" spans="11:14" x14ac:dyDescent="0.2">
      <c r="K432" s="6" t="s">
        <v>15</v>
      </c>
      <c r="L432" s="9" t="s">
        <v>135</v>
      </c>
      <c r="N432" s="6"/>
    </row>
    <row r="433" spans="11:14" x14ac:dyDescent="0.2">
      <c r="K433" s="6" t="s">
        <v>15</v>
      </c>
      <c r="L433" s="9" t="s">
        <v>135</v>
      </c>
      <c r="N433" s="6"/>
    </row>
    <row r="434" spans="11:14" x14ac:dyDescent="0.2">
      <c r="K434" s="6" t="s">
        <v>15</v>
      </c>
      <c r="L434" s="9" t="s">
        <v>135</v>
      </c>
      <c r="N434" s="6"/>
    </row>
    <row r="435" spans="11:14" x14ac:dyDescent="0.2">
      <c r="K435" s="6" t="s">
        <v>56</v>
      </c>
      <c r="L435" s="9" t="s">
        <v>135</v>
      </c>
      <c r="N435" s="6"/>
    </row>
    <row r="436" spans="11:14" x14ac:dyDescent="0.2">
      <c r="K436" s="6" t="s">
        <v>56</v>
      </c>
      <c r="L436" s="9" t="s">
        <v>135</v>
      </c>
      <c r="N436" s="6"/>
    </row>
    <row r="437" spans="11:14" x14ac:dyDescent="0.2">
      <c r="K437" s="6" t="s">
        <v>56</v>
      </c>
      <c r="L437" s="9" t="s">
        <v>135</v>
      </c>
      <c r="N437" s="6"/>
    </row>
    <row r="438" spans="11:14" x14ac:dyDescent="0.2">
      <c r="K438" s="6" t="s">
        <v>54</v>
      </c>
      <c r="L438" s="9" t="s">
        <v>136</v>
      </c>
      <c r="N438" s="6"/>
    </row>
    <row r="439" spans="11:14" x14ac:dyDescent="0.2">
      <c r="K439" s="7" t="s">
        <v>54</v>
      </c>
      <c r="L439" s="9" t="s">
        <v>136</v>
      </c>
      <c r="N439" s="6"/>
    </row>
    <row r="440" spans="11:14" x14ac:dyDescent="0.2">
      <c r="K440" s="6" t="s">
        <v>54</v>
      </c>
      <c r="L440" s="9" t="s">
        <v>136</v>
      </c>
      <c r="N440" s="6"/>
    </row>
    <row r="441" spans="11:14" x14ac:dyDescent="0.2">
      <c r="K441" s="6" t="s">
        <v>54</v>
      </c>
      <c r="L441" s="9" t="s">
        <v>136</v>
      </c>
      <c r="N441" s="6"/>
    </row>
    <row r="442" spans="11:14" x14ac:dyDescent="0.2">
      <c r="K442" s="6" t="s">
        <v>54</v>
      </c>
      <c r="L442" s="9" t="s">
        <v>136</v>
      </c>
      <c r="N442" s="6"/>
    </row>
    <row r="443" spans="11:14" x14ac:dyDescent="0.2">
      <c r="K443" s="6" t="s">
        <v>55</v>
      </c>
      <c r="L443" s="9" t="s">
        <v>136</v>
      </c>
      <c r="N443" s="6"/>
    </row>
    <row r="444" spans="11:14" x14ac:dyDescent="0.2">
      <c r="K444" s="6" t="s">
        <v>63</v>
      </c>
      <c r="L444" s="9" t="s">
        <v>136</v>
      </c>
      <c r="N444" s="6"/>
    </row>
    <row r="445" spans="11:14" x14ac:dyDescent="0.2">
      <c r="K445" s="6" t="s">
        <v>63</v>
      </c>
      <c r="L445" s="9" t="s">
        <v>136</v>
      </c>
      <c r="N445" s="6"/>
    </row>
    <row r="446" spans="11:14" x14ac:dyDescent="0.2">
      <c r="K446" s="6" t="s">
        <v>63</v>
      </c>
      <c r="L446" s="9" t="s">
        <v>136</v>
      </c>
      <c r="N446" s="6"/>
    </row>
    <row r="447" spans="11:14" x14ac:dyDescent="0.2">
      <c r="K447" s="6" t="s">
        <v>69</v>
      </c>
      <c r="L447" s="9" t="s">
        <v>136</v>
      </c>
      <c r="N447" s="6"/>
    </row>
    <row r="448" spans="11:14" x14ac:dyDescent="0.2">
      <c r="K448" s="6" t="s">
        <v>30</v>
      </c>
      <c r="L448" s="9" t="s">
        <v>136</v>
      </c>
      <c r="N448" s="6"/>
    </row>
    <row r="449" spans="11:14" x14ac:dyDescent="0.2">
      <c r="K449" s="6" t="s">
        <v>30</v>
      </c>
      <c r="L449" s="9" t="s">
        <v>136</v>
      </c>
      <c r="N449" s="6"/>
    </row>
    <row r="450" spans="11:14" x14ac:dyDescent="0.2">
      <c r="K450" s="6" t="s">
        <v>30</v>
      </c>
      <c r="L450" s="9" t="s">
        <v>136</v>
      </c>
      <c r="N450" s="6"/>
    </row>
    <row r="451" spans="11:14" x14ac:dyDescent="0.2">
      <c r="K451" s="6" t="s">
        <v>92</v>
      </c>
      <c r="L451" s="9" t="s">
        <v>136</v>
      </c>
      <c r="N451" s="6"/>
    </row>
    <row r="452" spans="11:14" x14ac:dyDescent="0.2">
      <c r="K452" s="6" t="s">
        <v>92</v>
      </c>
      <c r="L452" s="9" t="s">
        <v>136</v>
      </c>
      <c r="N452" s="6"/>
    </row>
    <row r="453" spans="11:14" x14ac:dyDescent="0.2">
      <c r="K453" s="6" t="s">
        <v>92</v>
      </c>
      <c r="L453" s="9" t="s">
        <v>136</v>
      </c>
      <c r="N453" s="6"/>
    </row>
    <row r="454" spans="11:14" x14ac:dyDescent="0.2">
      <c r="K454" s="6" t="s">
        <v>31</v>
      </c>
      <c r="L454" s="9" t="s">
        <v>136</v>
      </c>
      <c r="N454" s="6"/>
    </row>
    <row r="455" spans="11:14" x14ac:dyDescent="0.2">
      <c r="K455" s="6" t="s">
        <v>79</v>
      </c>
      <c r="L455" s="9" t="s">
        <v>136</v>
      </c>
      <c r="N455" s="6"/>
    </row>
    <row r="456" spans="11:14" x14ac:dyDescent="0.2">
      <c r="K456" s="6" t="s">
        <v>58</v>
      </c>
      <c r="L456" s="9" t="s">
        <v>136</v>
      </c>
      <c r="N456" s="6"/>
    </row>
    <row r="457" spans="11:14" x14ac:dyDescent="0.2">
      <c r="K457" s="6" t="s">
        <v>58</v>
      </c>
      <c r="L457" s="9" t="s">
        <v>136</v>
      </c>
      <c r="N457" s="6"/>
    </row>
    <row r="458" spans="11:14" x14ac:dyDescent="0.2">
      <c r="K458" s="6" t="s">
        <v>44</v>
      </c>
      <c r="L458" s="9" t="s">
        <v>136</v>
      </c>
      <c r="N458" s="6"/>
    </row>
    <row r="459" spans="11:14" x14ac:dyDescent="0.2">
      <c r="K459" s="6" t="s">
        <v>86</v>
      </c>
      <c r="L459" s="9" t="s">
        <v>136</v>
      </c>
      <c r="N459" s="6"/>
    </row>
    <row r="460" spans="11:14" x14ac:dyDescent="0.2">
      <c r="K460" s="6" t="s">
        <v>129</v>
      </c>
      <c r="L460" s="9" t="s">
        <v>136</v>
      </c>
      <c r="N460" s="6"/>
    </row>
    <row r="461" spans="11:14" x14ac:dyDescent="0.2">
      <c r="K461" s="6" t="s">
        <v>67</v>
      </c>
      <c r="L461" s="9" t="s">
        <v>136</v>
      </c>
      <c r="N461" s="6"/>
    </row>
    <row r="462" spans="11:14" x14ac:dyDescent="0.2">
      <c r="K462" s="6" t="s">
        <v>113</v>
      </c>
      <c r="L462" s="9" t="s">
        <v>136</v>
      </c>
      <c r="N462" s="6"/>
    </row>
    <row r="463" spans="11:14" x14ac:dyDescent="0.2">
      <c r="K463" s="6" t="s">
        <v>59</v>
      </c>
      <c r="L463" s="9" t="s">
        <v>136</v>
      </c>
      <c r="N463" s="6"/>
    </row>
    <row r="464" spans="11:14" x14ac:dyDescent="0.2">
      <c r="K464" s="6" t="s">
        <v>114</v>
      </c>
      <c r="L464" s="9" t="s">
        <v>136</v>
      </c>
      <c r="N464" s="6"/>
    </row>
    <row r="465" spans="11:14" x14ac:dyDescent="0.2">
      <c r="K465" s="6" t="s">
        <v>87</v>
      </c>
      <c r="L465" s="9" t="s">
        <v>136</v>
      </c>
      <c r="N465" s="6"/>
    </row>
    <row r="466" spans="11:14" x14ac:dyDescent="0.2">
      <c r="K466" s="6" t="s">
        <v>77</v>
      </c>
      <c r="L466" s="9" t="s">
        <v>136</v>
      </c>
      <c r="N466" s="6"/>
    </row>
    <row r="467" spans="11:14" x14ac:dyDescent="0.2">
      <c r="K467" s="6" t="s">
        <v>28</v>
      </c>
      <c r="L467" s="9" t="s">
        <v>136</v>
      </c>
      <c r="N467" s="6"/>
    </row>
    <row r="468" spans="11:14" x14ac:dyDescent="0.2">
      <c r="K468" s="6" t="s">
        <v>28</v>
      </c>
      <c r="L468" s="9" t="s">
        <v>136</v>
      </c>
      <c r="N468" s="6"/>
    </row>
    <row r="469" spans="11:14" x14ac:dyDescent="0.2">
      <c r="K469" s="6" t="s">
        <v>45</v>
      </c>
      <c r="L469" s="9" t="s">
        <v>136</v>
      </c>
      <c r="N469" s="6"/>
    </row>
    <row r="470" spans="11:14" x14ac:dyDescent="0.2">
      <c r="K470" s="6" t="s">
        <v>65</v>
      </c>
      <c r="L470" s="9" t="s">
        <v>137</v>
      </c>
      <c r="N470" s="6"/>
    </row>
    <row r="471" spans="11:14" x14ac:dyDescent="0.2">
      <c r="K471" s="6" t="s">
        <v>65</v>
      </c>
      <c r="L471" s="9" t="s">
        <v>137</v>
      </c>
      <c r="N471" s="6"/>
    </row>
    <row r="472" spans="11:14" x14ac:dyDescent="0.2">
      <c r="K472" s="6" t="s">
        <v>81</v>
      </c>
      <c r="L472" s="9" t="s">
        <v>137</v>
      </c>
      <c r="N472" s="6"/>
    </row>
    <row r="473" spans="11:14" x14ac:dyDescent="0.2">
      <c r="K473" s="6" t="s">
        <v>42</v>
      </c>
      <c r="L473" s="9" t="s">
        <v>137</v>
      </c>
      <c r="N473" s="6"/>
    </row>
    <row r="474" spans="11:14" x14ac:dyDescent="0.2">
      <c r="K474" s="6" t="s">
        <v>62</v>
      </c>
      <c r="L474" s="9" t="s">
        <v>137</v>
      </c>
      <c r="N474" s="6"/>
    </row>
    <row r="475" spans="11:14" x14ac:dyDescent="0.2">
      <c r="K475" s="6" t="s">
        <v>62</v>
      </c>
      <c r="L475" s="9" t="s">
        <v>137</v>
      </c>
      <c r="N475" s="6"/>
    </row>
    <row r="476" spans="11:14" x14ac:dyDescent="0.2">
      <c r="K476" s="6" t="s">
        <v>62</v>
      </c>
      <c r="L476" s="9" t="s">
        <v>137</v>
      </c>
      <c r="N476" s="6"/>
    </row>
    <row r="477" spans="11:14" x14ac:dyDescent="0.2">
      <c r="K477" s="6" t="s">
        <v>62</v>
      </c>
      <c r="L477" s="9" t="s">
        <v>137</v>
      </c>
      <c r="N477" s="6"/>
    </row>
    <row r="478" spans="11:14" x14ac:dyDescent="0.2">
      <c r="K478" s="6" t="s">
        <v>62</v>
      </c>
      <c r="L478" s="9" t="s">
        <v>137</v>
      </c>
      <c r="N478" s="6"/>
    </row>
    <row r="479" spans="11:14" x14ac:dyDescent="0.2">
      <c r="K479" s="6" t="s">
        <v>62</v>
      </c>
      <c r="L479" s="9" t="s">
        <v>137</v>
      </c>
      <c r="N479" s="6"/>
    </row>
    <row r="480" spans="11:14" x14ac:dyDescent="0.2">
      <c r="K480" s="6" t="s">
        <v>62</v>
      </c>
      <c r="L480" s="9" t="s">
        <v>137</v>
      </c>
      <c r="N480" s="6"/>
    </row>
    <row r="481" spans="11:14" x14ac:dyDescent="0.2">
      <c r="K481" s="6" t="s">
        <v>62</v>
      </c>
      <c r="L481" s="9" t="s">
        <v>137</v>
      </c>
      <c r="N481" s="6"/>
    </row>
    <row r="482" spans="11:14" x14ac:dyDescent="0.2">
      <c r="K482" s="6" t="s">
        <v>62</v>
      </c>
      <c r="L482" s="9" t="s">
        <v>137</v>
      </c>
      <c r="N482" s="6"/>
    </row>
    <row r="483" spans="11:14" x14ac:dyDescent="0.2">
      <c r="K483" s="6" t="s">
        <v>62</v>
      </c>
      <c r="L483" s="9" t="s">
        <v>137</v>
      </c>
      <c r="N483" s="6"/>
    </row>
    <row r="484" spans="11:14" x14ac:dyDescent="0.2">
      <c r="K484" s="6" t="s">
        <v>83</v>
      </c>
      <c r="L484" s="9" t="s">
        <v>142</v>
      </c>
      <c r="N484" s="6"/>
    </row>
    <row r="485" spans="11:14" x14ac:dyDescent="0.2">
      <c r="K485" s="6" t="s">
        <v>111</v>
      </c>
      <c r="L485" s="9" t="s">
        <v>137</v>
      </c>
      <c r="N485" s="6"/>
    </row>
    <row r="486" spans="11:14" x14ac:dyDescent="0.2">
      <c r="K486" s="6" t="s">
        <v>22</v>
      </c>
      <c r="L486" s="9" t="s">
        <v>137</v>
      </c>
      <c r="N486" s="6"/>
    </row>
    <row r="487" spans="11:14" x14ac:dyDescent="0.2">
      <c r="K487" s="6" t="s">
        <v>22</v>
      </c>
      <c r="L487" s="9" t="s">
        <v>137</v>
      </c>
      <c r="N487" s="6"/>
    </row>
    <row r="488" spans="11:14" x14ac:dyDescent="0.2">
      <c r="K488" s="6" t="s">
        <v>107</v>
      </c>
      <c r="L488" s="9" t="s">
        <v>137</v>
      </c>
      <c r="N488" s="6"/>
    </row>
    <row r="489" spans="11:14" x14ac:dyDescent="0.2">
      <c r="K489" s="6" t="s">
        <v>50</v>
      </c>
      <c r="L489" s="9" t="s">
        <v>137</v>
      </c>
      <c r="N489" s="6"/>
    </row>
    <row r="490" spans="11:14" x14ac:dyDescent="0.2">
      <c r="K490" s="6" t="s">
        <v>50</v>
      </c>
      <c r="L490" s="9" t="s">
        <v>137</v>
      </c>
      <c r="N490" s="6"/>
    </row>
    <row r="491" spans="11:14" x14ac:dyDescent="0.2">
      <c r="K491" s="6" t="s">
        <v>50</v>
      </c>
      <c r="L491" s="9" t="s">
        <v>137</v>
      </c>
      <c r="N491" s="6"/>
    </row>
    <row r="492" spans="11:14" x14ac:dyDescent="0.2">
      <c r="K492" s="6" t="s">
        <v>50</v>
      </c>
      <c r="L492" s="9" t="s">
        <v>137</v>
      </c>
      <c r="N492" s="6"/>
    </row>
    <row r="493" spans="11:14" x14ac:dyDescent="0.2">
      <c r="K493" s="6" t="s">
        <v>52</v>
      </c>
      <c r="L493" s="9" t="s">
        <v>137</v>
      </c>
      <c r="N493" s="6"/>
    </row>
    <row r="494" spans="11:14" x14ac:dyDescent="0.2">
      <c r="K494" s="6" t="s">
        <v>130</v>
      </c>
      <c r="L494" s="9" t="s">
        <v>137</v>
      </c>
      <c r="N494" s="6"/>
    </row>
    <row r="495" spans="11:14" x14ac:dyDescent="0.2">
      <c r="K495" s="6" t="s">
        <v>91</v>
      </c>
      <c r="L495" s="9" t="s">
        <v>137</v>
      </c>
      <c r="N495" s="6"/>
    </row>
    <row r="496" spans="11:14" x14ac:dyDescent="0.2">
      <c r="K496" s="6" t="s">
        <v>64</v>
      </c>
      <c r="L496" s="9" t="s">
        <v>137</v>
      </c>
      <c r="N496" s="6"/>
    </row>
    <row r="497" spans="11:14" x14ac:dyDescent="0.2">
      <c r="K497" s="6" t="s">
        <v>51</v>
      </c>
      <c r="L497" s="9" t="s">
        <v>137</v>
      </c>
      <c r="N497" s="6"/>
    </row>
    <row r="498" spans="11:14" x14ac:dyDescent="0.2">
      <c r="K498" s="6" t="s">
        <v>51</v>
      </c>
      <c r="L498" s="9" t="s">
        <v>137</v>
      </c>
      <c r="N498" s="6"/>
    </row>
    <row r="499" spans="11:14" x14ac:dyDescent="0.2">
      <c r="K499" s="6" t="s">
        <v>78</v>
      </c>
      <c r="L499" s="9" t="s">
        <v>133</v>
      </c>
      <c r="N499" s="6"/>
    </row>
    <row r="500" spans="11:14" x14ac:dyDescent="0.2">
      <c r="K500" s="6" t="s">
        <v>127</v>
      </c>
      <c r="L500" s="9" t="s">
        <v>133</v>
      </c>
      <c r="N500" s="6"/>
    </row>
    <row r="501" spans="11:14" x14ac:dyDescent="0.2">
      <c r="K501" s="6" t="s">
        <v>49</v>
      </c>
      <c r="L501" s="9" t="s">
        <v>134</v>
      </c>
      <c r="N501" s="6"/>
    </row>
    <row r="502" spans="11:14" x14ac:dyDescent="0.2">
      <c r="K502" s="2" t="s">
        <v>49</v>
      </c>
      <c r="L502" s="9" t="s">
        <v>134</v>
      </c>
      <c r="N502" s="6"/>
    </row>
    <row r="503" spans="11:14" x14ac:dyDescent="0.2">
      <c r="K503" s="6" t="s">
        <v>49</v>
      </c>
      <c r="L503" s="9" t="s">
        <v>134</v>
      </c>
      <c r="N503" s="6"/>
    </row>
    <row r="504" spans="11:14" x14ac:dyDescent="0.2">
      <c r="K504" s="6" t="s">
        <v>53</v>
      </c>
      <c r="L504" s="9" t="s">
        <v>145</v>
      </c>
      <c r="N504" s="6"/>
    </row>
    <row r="505" spans="11:14" x14ac:dyDescent="0.2">
      <c r="K505" s="6" t="s">
        <v>27</v>
      </c>
      <c r="L505" s="9" t="s">
        <v>139</v>
      </c>
      <c r="N505" s="6"/>
    </row>
    <row r="506" spans="11:14" x14ac:dyDescent="0.2">
      <c r="K506" s="6" t="s">
        <v>26</v>
      </c>
      <c r="L506" s="9" t="s">
        <v>140</v>
      </c>
      <c r="N506" s="6"/>
    </row>
    <row r="507" spans="11:14" x14ac:dyDescent="0.2">
      <c r="K507" s="6" t="s">
        <v>76</v>
      </c>
      <c r="L507" s="9" t="s">
        <v>143</v>
      </c>
      <c r="N507" s="6"/>
    </row>
    <row r="508" spans="11:14" x14ac:dyDescent="0.2">
      <c r="K508" s="6" t="s">
        <v>122</v>
      </c>
      <c r="L508" s="9" t="s">
        <v>143</v>
      </c>
      <c r="N508" s="6"/>
    </row>
    <row r="509" spans="11:14" x14ac:dyDescent="0.2">
      <c r="K509" s="6" t="s">
        <v>66</v>
      </c>
      <c r="L509" s="9" t="s">
        <v>144</v>
      </c>
      <c r="N509" s="6"/>
    </row>
    <row r="510" spans="11:14" x14ac:dyDescent="0.2">
      <c r="K510" s="6" t="s">
        <v>66</v>
      </c>
      <c r="L510" s="9" t="s">
        <v>144</v>
      </c>
      <c r="N510" s="6"/>
    </row>
    <row r="511" spans="11:14" x14ac:dyDescent="0.2">
      <c r="K511" s="6" t="s">
        <v>66</v>
      </c>
      <c r="L511" s="9" t="s">
        <v>144</v>
      </c>
      <c r="N511" s="6"/>
    </row>
    <row r="512" spans="11:14" x14ac:dyDescent="0.2">
      <c r="K512" s="6" t="s">
        <v>89</v>
      </c>
      <c r="L512" s="9" t="s">
        <v>141</v>
      </c>
      <c r="N512" s="6"/>
    </row>
    <row r="513" spans="11:14" x14ac:dyDescent="0.2">
      <c r="K513" s="6" t="s">
        <v>84</v>
      </c>
      <c r="L513" s="9" t="s">
        <v>141</v>
      </c>
      <c r="N513" s="6"/>
    </row>
    <row r="514" spans="11:14" x14ac:dyDescent="0.2">
      <c r="K514" s="6" t="s">
        <v>84</v>
      </c>
      <c r="L514" s="9" t="s">
        <v>141</v>
      </c>
      <c r="N514" s="6"/>
    </row>
    <row r="515" spans="11:14" x14ac:dyDescent="0.2">
      <c r="K515" s="6" t="s">
        <v>131</v>
      </c>
      <c r="L515" s="9" t="s">
        <v>141</v>
      </c>
      <c r="N515" s="6"/>
    </row>
    <row r="516" spans="11:14" x14ac:dyDescent="0.2">
      <c r="K516" s="6" t="s">
        <v>82</v>
      </c>
      <c r="L516" s="9" t="s">
        <v>141</v>
      </c>
      <c r="N516" s="6"/>
    </row>
    <row r="517" spans="11:14" x14ac:dyDescent="0.2">
      <c r="K517" s="6" t="s">
        <v>75</v>
      </c>
      <c r="L517" s="9" t="s">
        <v>146</v>
      </c>
      <c r="N517" s="6"/>
    </row>
  </sheetData>
  <sortState xmlns:xlrd2="http://schemas.microsoft.com/office/spreadsheetml/2017/richdata2" ref="K263:L517">
    <sortCondition ref="L263:L517"/>
  </sortState>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
  <sheetViews>
    <sheetView workbookViewId="0">
      <selection activeCell="K27" sqref="K27"/>
    </sheetView>
  </sheetViews>
  <sheetFormatPr defaultRowHeight="12.75" x14ac:dyDescent="0.2"/>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Data</vt:lpstr>
      <vt:lpstr>Workforce</vt:lpstr>
      <vt:lpstr>Asal Daerah Pekerja</vt:lpstr>
      <vt:lpstr>Pergerakan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ASUS</dc:creator>
  <cp:lastModifiedBy>User</cp:lastModifiedBy>
  <cp:lastPrinted>2021-09-02T06:27:51Z</cp:lastPrinted>
  <dcterms:created xsi:type="dcterms:W3CDTF">2020-12-18T12:49:02Z</dcterms:created>
  <dcterms:modified xsi:type="dcterms:W3CDTF">2021-10-18T04:17:26Z</dcterms:modified>
</cp:coreProperties>
</file>